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 defaultThemeVersion="124226"/>
  <bookViews>
    <workbookView xWindow="0" yWindow="105" windowWidth="15195" windowHeight="7935" tabRatio="778"/>
  </bookViews>
  <sheets>
    <sheet name="Прогноз 2023" sheetId="1" r:id="rId1"/>
    <sheet name="Прил 3 (расчет ИФО) (2)" sheetId="9" r:id="rId2"/>
    <sheet name="Лист1" sheetId="14" r:id="rId3"/>
  </sheets>
  <definedNames>
    <definedName name="_xlnm.Print_Titles" localSheetId="1">'Прил 3 (расчет ИФО) (2)'!$5:$7</definedName>
    <definedName name="_xlnm.Print_Titles" localSheetId="0">'Прогноз 2023'!$6:$8</definedName>
    <definedName name="_xlnm.Print_Area" localSheetId="1">'Прил 3 (расчет ИФО) (2)'!$A$1:$T$45</definedName>
    <definedName name="_xlnm.Print_Area" localSheetId="0">'Прогноз 2023'!$A$1:$I$136</definedName>
  </definedNames>
  <calcPr calcId="125725"/>
</workbook>
</file>

<file path=xl/calcChain.xml><?xml version="1.0" encoding="utf-8"?>
<calcChain xmlns="http://schemas.openxmlformats.org/spreadsheetml/2006/main">
  <c r="I73" i="1"/>
  <c r="H10" l="1"/>
  <c r="D88" l="1"/>
  <c r="C136" l="1"/>
  <c r="C95"/>
  <c r="C88"/>
  <c r="C73"/>
  <c r="C54"/>
  <c r="C46"/>
  <c r="C26"/>
  <c r="C10"/>
  <c r="C66" s="1"/>
  <c r="I95" l="1"/>
  <c r="H95"/>
  <c r="G95"/>
  <c r="E95"/>
  <c r="D95"/>
  <c r="I26" l="1"/>
  <c r="H26"/>
  <c r="G26"/>
  <c r="E26"/>
  <c r="D26"/>
  <c r="H66"/>
  <c r="I10"/>
  <c r="I66" s="1"/>
  <c r="G10"/>
  <c r="G66" s="1"/>
  <c r="E10"/>
  <c r="E66" s="1"/>
  <c r="D10"/>
  <c r="D66" s="1"/>
  <c r="O26" i="9" l="1"/>
  <c r="N26"/>
  <c r="M26"/>
  <c r="L26"/>
  <c r="T26" l="1"/>
  <c r="R26"/>
  <c r="S26"/>
  <c r="O32" l="1"/>
  <c r="N32"/>
  <c r="M32"/>
  <c r="L32"/>
  <c r="K32"/>
  <c r="J32"/>
  <c r="P32" l="1"/>
  <c r="T32"/>
  <c r="S32"/>
  <c r="R32"/>
  <c r="Q32"/>
  <c r="O31" l="1"/>
  <c r="N31"/>
  <c r="M31"/>
  <c r="L31"/>
  <c r="K31"/>
  <c r="J31"/>
  <c r="P31" l="1"/>
  <c r="T31"/>
  <c r="S31"/>
  <c r="Q31"/>
  <c r="R31"/>
  <c r="I54" i="1" l="1"/>
  <c r="H54"/>
  <c r="G54"/>
  <c r="E54"/>
  <c r="D54"/>
  <c r="D136" l="1"/>
  <c r="D73"/>
  <c r="I46"/>
  <c r="H46"/>
  <c r="G46"/>
  <c r="E46"/>
  <c r="D46"/>
  <c r="H73" l="1"/>
  <c r="G73"/>
  <c r="E73"/>
  <c r="I136"/>
  <c r="H136"/>
  <c r="G136"/>
  <c r="F136"/>
  <c r="E136"/>
  <c r="I88"/>
  <c r="H88"/>
  <c r="G88"/>
  <c r="E88"/>
  <c r="O22" i="9"/>
  <c r="N22"/>
  <c r="M22"/>
  <c r="L22"/>
  <c r="K22"/>
  <c r="J22"/>
  <c r="O20"/>
  <c r="N20"/>
  <c r="M20"/>
  <c r="L20"/>
  <c r="K20"/>
  <c r="J20"/>
  <c r="O19"/>
  <c r="N19"/>
  <c r="S19" s="1"/>
  <c r="M19"/>
  <c r="L19"/>
  <c r="K19"/>
  <c r="J19"/>
  <c r="O18"/>
  <c r="N18"/>
  <c r="M18"/>
  <c r="L18"/>
  <c r="K18"/>
  <c r="J18"/>
  <c r="O17"/>
  <c r="N17"/>
  <c r="M17"/>
  <c r="L17"/>
  <c r="K17"/>
  <c r="J17"/>
  <c r="O15"/>
  <c r="N15"/>
  <c r="M15"/>
  <c r="L15"/>
  <c r="K15"/>
  <c r="J15"/>
  <c r="O13"/>
  <c r="N13"/>
  <c r="M13"/>
  <c r="L13"/>
  <c r="K13"/>
  <c r="J13"/>
  <c r="O12"/>
  <c r="N12"/>
  <c r="M12"/>
  <c r="L12"/>
  <c r="K12"/>
  <c r="J12"/>
  <c r="O11"/>
  <c r="O23" s="1"/>
  <c r="N11"/>
  <c r="M11"/>
  <c r="M23" s="1"/>
  <c r="L11"/>
  <c r="K11"/>
  <c r="K23" s="1"/>
  <c r="J11"/>
  <c r="K26"/>
  <c r="J26"/>
  <c r="O25"/>
  <c r="O27" s="1"/>
  <c r="N25"/>
  <c r="N27" s="1"/>
  <c r="M25"/>
  <c r="M27" s="1"/>
  <c r="L25"/>
  <c r="L27" s="1"/>
  <c r="K25"/>
  <c r="K27" s="1"/>
  <c r="J25"/>
  <c r="J27" s="1"/>
  <c r="O30"/>
  <c r="O33" s="1"/>
  <c r="N30"/>
  <c r="N33" s="1"/>
  <c r="M30"/>
  <c r="M33" s="1"/>
  <c r="L30"/>
  <c r="L33" s="1"/>
  <c r="K30"/>
  <c r="K33" s="1"/>
  <c r="J30"/>
  <c r="J33" s="1"/>
  <c r="K40"/>
  <c r="J40"/>
  <c r="K39"/>
  <c r="J39"/>
  <c r="K38"/>
  <c r="J38"/>
  <c r="K37"/>
  <c r="J37"/>
  <c r="J36"/>
  <c r="O40"/>
  <c r="N40"/>
  <c r="M40"/>
  <c r="L40"/>
  <c r="O39"/>
  <c r="N39"/>
  <c r="M39"/>
  <c r="L39"/>
  <c r="O38"/>
  <c r="N38"/>
  <c r="M38"/>
  <c r="L38"/>
  <c r="O37"/>
  <c r="N37"/>
  <c r="M37"/>
  <c r="L37"/>
  <c r="O36"/>
  <c r="N36"/>
  <c r="M36"/>
  <c r="L36"/>
  <c r="K36"/>
  <c r="O35"/>
  <c r="N35"/>
  <c r="M35"/>
  <c r="L35"/>
  <c r="K35"/>
  <c r="J35"/>
  <c r="J41" s="1"/>
  <c r="T25"/>
  <c r="S25"/>
  <c r="T22"/>
  <c r="S22"/>
  <c r="Q22"/>
  <c r="T20"/>
  <c r="S20"/>
  <c r="R20"/>
  <c r="Q20"/>
  <c r="T19"/>
  <c r="R19"/>
  <c r="T17"/>
  <c r="S17"/>
  <c r="T15"/>
  <c r="S15"/>
  <c r="R15"/>
  <c r="Q15"/>
  <c r="T13"/>
  <c r="S13"/>
  <c r="R13"/>
  <c r="Q13"/>
  <c r="T12"/>
  <c r="S12"/>
  <c r="R12"/>
  <c r="Q12"/>
  <c r="T11"/>
  <c r="S11"/>
  <c r="R11" l="1"/>
  <c r="R25"/>
  <c r="P36"/>
  <c r="Q19"/>
  <c r="R17"/>
  <c r="L23"/>
  <c r="R23" s="1"/>
  <c r="T27"/>
  <c r="Q25"/>
  <c r="R27"/>
  <c r="Q39"/>
  <c r="P35"/>
  <c r="P33"/>
  <c r="S27"/>
  <c r="P11"/>
  <c r="N23"/>
  <c r="T23" s="1"/>
  <c r="S30"/>
  <c r="Q30"/>
  <c r="R22"/>
  <c r="P37"/>
  <c r="J23"/>
  <c r="J28" s="1"/>
  <c r="P27"/>
  <c r="Q27"/>
  <c r="P26"/>
  <c r="Q26"/>
  <c r="K28"/>
  <c r="Q17"/>
  <c r="Q11"/>
  <c r="T18"/>
  <c r="R18"/>
  <c r="T30"/>
  <c r="R30"/>
  <c r="T33"/>
  <c r="Q33"/>
  <c r="R33"/>
  <c r="S33"/>
  <c r="Q18"/>
  <c r="S18"/>
  <c r="P30"/>
  <c r="P13"/>
  <c r="P15"/>
  <c r="P17"/>
  <c r="M41"/>
  <c r="R35"/>
  <c r="O41"/>
  <c r="T35"/>
  <c r="Q35"/>
  <c r="L41"/>
  <c r="S35"/>
  <c r="N41"/>
  <c r="P19"/>
  <c r="P20"/>
  <c r="P22"/>
  <c r="P25"/>
  <c r="P39"/>
  <c r="Q38"/>
  <c r="P38"/>
  <c r="K41"/>
  <c r="P41" s="1"/>
  <c r="T38"/>
  <c r="R38"/>
  <c r="S37"/>
  <c r="Q37"/>
  <c r="T36"/>
  <c r="R36"/>
  <c r="S39"/>
  <c r="Q36"/>
  <c r="S36"/>
  <c r="R37"/>
  <c r="T37"/>
  <c r="S38"/>
  <c r="O28"/>
  <c r="M28"/>
  <c r="P12"/>
  <c r="T39"/>
  <c r="R39"/>
  <c r="L28" l="1"/>
  <c r="Q28" s="1"/>
  <c r="Q23"/>
  <c r="S23"/>
  <c r="N28"/>
  <c r="S28" s="1"/>
  <c r="P23"/>
  <c r="P28"/>
  <c r="T28"/>
  <c r="T41"/>
  <c r="S41"/>
  <c r="Q41"/>
  <c r="R41"/>
  <c r="R28" l="1"/>
</calcChain>
</file>

<file path=xl/sharedStrings.xml><?xml version="1.0" encoding="utf-8"?>
<sst xmlns="http://schemas.openxmlformats.org/spreadsheetml/2006/main" count="364" uniqueCount="157">
  <si>
    <t>Индекс промышленного производства</t>
  </si>
  <si>
    <t>Объем инвестиций в основной капитал за счет всех источников -  всего</t>
  </si>
  <si>
    <t>Прочие доходы</t>
  </si>
  <si>
    <t xml:space="preserve">2 вариант </t>
  </si>
  <si>
    <t>Наименование показателя</t>
  </si>
  <si>
    <t>Ед. изм.</t>
  </si>
  <si>
    <t>Итоги развития МО</t>
  </si>
  <si>
    <t>млн.руб.</t>
  </si>
  <si>
    <t>в т.ч. по видам экономической деятельности:</t>
  </si>
  <si>
    <t>%</t>
  </si>
  <si>
    <t>руб.</t>
  </si>
  <si>
    <t>Состояние основных видов экономической деятельности хозяйствующих субъектов МО</t>
  </si>
  <si>
    <t>Валовый выпуск продукции  в сельхозорганизациях</t>
  </si>
  <si>
    <t>Строительство</t>
  </si>
  <si>
    <t>Ввод в действие жилых домов</t>
  </si>
  <si>
    <t>кв. м</t>
  </si>
  <si>
    <t>Введено жилья на душу населения</t>
  </si>
  <si>
    <t xml:space="preserve">Индекс физического объема </t>
  </si>
  <si>
    <t>Малый бизнес</t>
  </si>
  <si>
    <t>ед.</t>
  </si>
  <si>
    <t>тыс.чел.</t>
  </si>
  <si>
    <t>тыс. чел.</t>
  </si>
  <si>
    <t>в том числе:</t>
  </si>
  <si>
    <t>Выплаты социального характера</t>
  </si>
  <si>
    <t>(органы местного самоуправления при необходимости дополняют номенклатуру продукции)</t>
  </si>
  <si>
    <t>Средняя цена за единицу продукции, тыс. рублей</t>
  </si>
  <si>
    <t>А</t>
  </si>
  <si>
    <t>ПРОМЫШЛЕННОЕ ПРОИЗВОДСТВО:</t>
  </si>
  <si>
    <t>тыс. м3</t>
  </si>
  <si>
    <t>т</t>
  </si>
  <si>
    <t>ИТОГО</t>
  </si>
  <si>
    <t>тыс.шт</t>
  </si>
  <si>
    <t>зерно</t>
  </si>
  <si>
    <t>картофель</t>
  </si>
  <si>
    <t>овощи</t>
  </si>
  <si>
    <t>мясо</t>
  </si>
  <si>
    <t>молоко</t>
  </si>
  <si>
    <t>яйца</t>
  </si>
  <si>
    <t>Государственное управление и обеспечение военной безопасности; обязательное социальное обеспечение</t>
  </si>
  <si>
    <t>Добыча полезных ископаемых</t>
  </si>
  <si>
    <t>Обрабатывающие производства</t>
  </si>
  <si>
    <t>Образование</t>
  </si>
  <si>
    <t>Здравоохранение и предоставление социальных услуг</t>
  </si>
  <si>
    <t>из них по отраслям социальной сферы:</t>
  </si>
  <si>
    <t>Прочие</t>
  </si>
  <si>
    <t>х</t>
  </si>
  <si>
    <t>Наименование элементарного вида деятельности,
 товара-представителя</t>
  </si>
  <si>
    <t>*) сопоставимая цена 1994 г. (рублей за единицу продукции)</t>
  </si>
  <si>
    <t xml:space="preserve">В том числе из общей численности работающих численность работников бюджетной сферы, финансируемой из консолидированного местного бюджета-всего, </t>
  </si>
  <si>
    <t xml:space="preserve">***) В данной форме органы местного самоуправления показывают только ту продукцию, которая производится в муниципальном образовании, остальные наименования товаров удаляются. </t>
  </si>
  <si>
    <t xml:space="preserve">1 вариант </t>
  </si>
  <si>
    <t>Приложение 1</t>
  </si>
  <si>
    <t>Приложение 3 к прогнозу</t>
  </si>
  <si>
    <t>Прогноз на:</t>
  </si>
  <si>
    <t>Промышленное производство:</t>
  </si>
  <si>
    <t xml:space="preserve"> в том числе по видам экономической деятельности:</t>
  </si>
  <si>
    <t>Индекс промышленного производства - всего***:</t>
  </si>
  <si>
    <t>Произведено продукции в натуральном выражении</t>
  </si>
  <si>
    <t>Уд. вес выручки предприятий малого бизнеса (с учетом микропредприятий) в выручке  в целом по МО</t>
  </si>
  <si>
    <t xml:space="preserve">В том числе из общей численности работающих численность работников малых предприятий (с учетом микропредприятий)-всего, </t>
  </si>
  <si>
    <t xml:space="preserve">Выручка от реализации продукции, работ, услуг (в действующих ценах) по полному кругу организаций, </t>
  </si>
  <si>
    <t xml:space="preserve">Выручка от реализации продукции, работ, услуг (в действующих ценах) предприятий малого бизнеса (с учетом микропредприятий) </t>
  </si>
  <si>
    <t xml:space="preserve">Демография, трудовые ресурсы и уровень жизни населения </t>
  </si>
  <si>
    <t>Численность постоянного населения - всего</t>
  </si>
  <si>
    <t>Уровень регистрируемой безработицы (к трудоспособному населению)</t>
  </si>
  <si>
    <t>Фонд начисленной заработной платы работников бюджетной сферы</t>
  </si>
  <si>
    <t>Валовый совокупный доход (сумма ФОТ, выплат соцхарактера, прочих доходов)</t>
  </si>
  <si>
    <t>15 =
итог гр.10/
итог гр.9
* 100</t>
  </si>
  <si>
    <t>16 =
итог гр.11/
итог гр.10
* 100</t>
  </si>
  <si>
    <t>17 =
итог гр.12/
итог гр.11
* 100</t>
  </si>
  <si>
    <t>18 =
итог гр.13/
итог гр.12
* 100</t>
  </si>
  <si>
    <t>19 =
итог гр.14/
итог гр.13
* 100</t>
  </si>
  <si>
    <t>из них по категориям работников:</t>
  </si>
  <si>
    <t xml:space="preserve">бъем произведенной продукции в сопоставимых ценах </t>
  </si>
  <si>
    <t>Прогноз индекса производства</t>
  </si>
  <si>
    <t>Лесоводство и лесозаготовки</t>
  </si>
  <si>
    <t>Обеспечение электрической энергией, газом и паром; кондиционирование воздуха</t>
  </si>
  <si>
    <t>Водоснабжение; водоотведение, организация сбора и утилизации отходов, деятельность по ликвидации загрязнений</t>
  </si>
  <si>
    <t xml:space="preserve">Торговля оптовая и розничная; ремонт автотранспортных средств и мотоциклов </t>
  </si>
  <si>
    <t>Добыча полезных ископаемых (В):</t>
  </si>
  <si>
    <t xml:space="preserve">Объем отгруженных товаров собственного производства, выполненных работ и услуг </t>
  </si>
  <si>
    <t>Обрабатывающие производства (С):</t>
  </si>
  <si>
    <t>Обеспечение электрической энергией, газом и паром; кондиционирование воздуха (D):</t>
  </si>
  <si>
    <t>Объем отгруженных товаров собственного производства, выполненных работ и услуг</t>
  </si>
  <si>
    <t>Водоснабжение; водоотведение, организация сбора и утилизации отходов, деятельность по ликвидации загрязнений  (Е):</t>
  </si>
  <si>
    <t>Сельское, лесное хозяйство, охота, рыбаловство и рыбоводство:</t>
  </si>
  <si>
    <t>Индекс производства продукции в сельхозорганизациях</t>
  </si>
  <si>
    <t>Строительство:</t>
  </si>
  <si>
    <t>Объем работ</t>
  </si>
  <si>
    <t>Транспортировка и хранение:</t>
  </si>
  <si>
    <t>Грузооборот</t>
  </si>
  <si>
    <t>тыс.т/км</t>
  </si>
  <si>
    <t>Пассажирооборот</t>
  </si>
  <si>
    <t>тыс. пас/км</t>
  </si>
  <si>
    <t>Торговля оптовая и розничная; ремонт автотранспортных средств и мотоциклов</t>
  </si>
  <si>
    <t>2020 г.</t>
  </si>
  <si>
    <t>Транспортировка и хранение</t>
  </si>
  <si>
    <t>Деятельность в области информации и связи</t>
  </si>
  <si>
    <t>Производство пищевых продуктов</t>
  </si>
  <si>
    <t>Полуфабрикаты мясные, мясосодержащие, охлажденные, замороженные,т</t>
  </si>
  <si>
    <t>Изделия хлебобулочные недлительного хранения,т</t>
  </si>
  <si>
    <t>Изделия мучные кондитерские, торты и пирожные недлительного хранения,т</t>
  </si>
  <si>
    <t>Производство напитков</t>
  </si>
  <si>
    <t>Воды минеральные природные питьевые,Тысяча полулитров</t>
  </si>
  <si>
    <t>Обработка древесины и производство изделий из дерева и пробки, кроме мебели, производство изделий из соломки и материалов для плетения</t>
  </si>
  <si>
    <t>Пиломатериалы хвойных пород,Тыс. куб.м</t>
  </si>
  <si>
    <t>Пиломатериалы лиственных пород,Тыс. куб.м</t>
  </si>
  <si>
    <t>Щепа технологическая,Тысяча плотных кубических метров</t>
  </si>
  <si>
    <t>Гранулы топливные (пеллеты) из отходов деревопереработки,т</t>
  </si>
  <si>
    <t>Производство бумаги и бумажных изделий</t>
  </si>
  <si>
    <t>Бланки из бумаги или картона,Миллион штук</t>
  </si>
  <si>
    <t>Тысяча полулитров</t>
  </si>
  <si>
    <t>млн. шт.</t>
  </si>
  <si>
    <t>Обеспечение электрической энергией, газом и паром; кондиционирование воздуха (раздел D)</t>
  </si>
  <si>
    <t xml:space="preserve"> Обрабатывающие производства (Раздел  С)</t>
  </si>
  <si>
    <t>Энергия тепловая, отпущенная котельными,Тысяча гигакалорий</t>
  </si>
  <si>
    <t>Пар и горячая вода,Тысяча гигакалорий</t>
  </si>
  <si>
    <t>Тысяча гигакалорий</t>
  </si>
  <si>
    <t>тыс плотн м3</t>
  </si>
  <si>
    <t>Итого по промышленному производству (сумма разделов  В+C+D)</t>
  </si>
  <si>
    <t>Растениеводство и животноводство</t>
  </si>
  <si>
    <t>**) индекс производства продукции расчитывается по разделам видов экономической деятельности и в целом по промышленности, лесозаготовкам, с/х</t>
  </si>
  <si>
    <t>Объем отгруженных товаров собственного производства, выполненных работ и услуг собственными силами (В+С+D+E):</t>
  </si>
  <si>
    <t>Расчет индексов производства продукции
по элементарному виду деятельности,  исходя из динамики по товарам-представителям
Казачинско-Ленский муниципальный район</t>
  </si>
  <si>
    <t>т.</t>
  </si>
  <si>
    <t>Деятельность в области культуры, спорта, организации досуга и развлечений</t>
  </si>
  <si>
    <t>Деятельность гостиниц и предприятий общественного питания</t>
  </si>
  <si>
    <t>Фонд начисленной заработной платы работников малых предприятий (с учетом микропредприятий, ИП)</t>
  </si>
  <si>
    <t>Среднемесячная начисленная заработная плата работников малых предприятий (с учетом микропредприятий, ИП)</t>
  </si>
  <si>
    <t>Уд. вес выручки  микропредприятий в выручке  в целом по МО</t>
  </si>
  <si>
    <t>Среднесписочная численность работников (без внешних совместителей) по полному кругу организаций (с учетом ИП)</t>
  </si>
  <si>
    <t>Среднемесячная начисленная заработная плата (без выплат социального характера) по полному кругу организаций (с учетом ИП)</t>
  </si>
  <si>
    <t>Фонд начисленной заработной платы по полному кругу организаций (с учетом ИП)</t>
  </si>
  <si>
    <t>Деятельность научная, профессиональная и техническая</t>
  </si>
  <si>
    <t>2021 г.</t>
  </si>
  <si>
    <t>Число действующих малых предприятий (с учетом микропредприятий) - всего (без учета ИП)</t>
  </si>
  <si>
    <t>в том числе число действующих микропредприятий - всего (без учета ИП)</t>
  </si>
  <si>
    <t>Деятельность профессиональная, научная и техническая</t>
  </si>
  <si>
    <t xml:space="preserve">Среднемесячная начисленная заработная плата работников бюджетной сферы, финансируемой из консолидированного местного бюджета  - всего, </t>
  </si>
  <si>
    <t>Лесоматериалы хвойных пород,Тысяча плотных кубических метров (заготовка)</t>
  </si>
  <si>
    <t>Лесоматериалы лиственных пород,Тысяча плотных кубических метров (заготовка)</t>
  </si>
  <si>
    <t>Древесина топливная,Тысяча плотных кубических метров</t>
  </si>
  <si>
    <t>Сельское, лесное хозяйство, охота, рыбаловство и рыбоводство</t>
  </si>
  <si>
    <t>Сельское, лесное хозяйство, охота, рыболовство и рыбоводство</t>
  </si>
  <si>
    <t xml:space="preserve">Сельское, лесное хозяйство, охота, рыболовство и рыбоводство </t>
  </si>
  <si>
    <t>Прибыль  прибыльных предприятий (с учетом предприятий малого бизнеса)</t>
  </si>
  <si>
    <t>Факт 
2020 года</t>
  </si>
  <si>
    <t>2023 год</t>
  </si>
  <si>
    <t>Прогноз социально-экономического развития Казачинско-Ленского муниципального района  на 2023-2025гг.</t>
  </si>
  <si>
    <t>Форма прогноза 
до 2025 г.</t>
  </si>
  <si>
    <t>Факт 
2021 года</t>
  </si>
  <si>
    <t>Оценка 
2022 года</t>
  </si>
  <si>
    <t>2024год</t>
  </si>
  <si>
    <t>2025 год</t>
  </si>
  <si>
    <t>Количество индивидуальных предпринимателей (ЕРСМСП)</t>
  </si>
  <si>
    <t>Розничный товарооборот крупных и средних предприятий</t>
  </si>
  <si>
    <t>снизили выручку  в 2022 году Русфорест, Магистральтранзит (санкции), ушел ПЛТ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</si>
</sst>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32">
    <font>
      <sz val="10"/>
      <name val="Arial Cyr"/>
      <charset val="204"/>
    </font>
    <font>
      <sz val="14"/>
      <name val="Arial Cyr"/>
      <charset val="204"/>
    </font>
    <font>
      <b/>
      <sz val="14"/>
      <name val="Arial Cyr"/>
      <family val="2"/>
      <charset val="204"/>
    </font>
    <font>
      <b/>
      <sz val="14"/>
      <name val="Times New Roman"/>
      <family val="1"/>
      <charset val="204"/>
    </font>
    <font>
      <b/>
      <sz val="14"/>
      <name val="Times New Roman"/>
      <family val="1"/>
    </font>
    <font>
      <sz val="14"/>
      <name val="Times New Roman"/>
      <family val="1"/>
    </font>
    <font>
      <b/>
      <i/>
      <sz val="14"/>
      <name val="Times New Roman"/>
      <family val="1"/>
    </font>
    <font>
      <i/>
      <sz val="14"/>
      <name val="Times New Roman"/>
      <family val="1"/>
      <charset val="204"/>
    </font>
    <font>
      <b/>
      <u/>
      <sz val="14"/>
      <name val="Times New Roman"/>
      <family val="1"/>
    </font>
    <font>
      <u/>
      <sz val="14"/>
      <name val="Times New Roman"/>
      <family val="1"/>
    </font>
    <font>
      <i/>
      <sz val="14"/>
      <name val="Times New Roman"/>
      <family val="1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sz val="12"/>
      <name val="Times New Roman"/>
      <family val="1"/>
    </font>
    <font>
      <sz val="8"/>
      <name val="Arial Cyr"/>
      <charset val="204"/>
    </font>
    <font>
      <b/>
      <sz val="12"/>
      <name val="Times New Roman"/>
      <family val="1"/>
    </font>
    <font>
      <sz val="10"/>
      <name val="Times New Roman"/>
      <family val="1"/>
      <charset val="204"/>
    </font>
    <font>
      <b/>
      <sz val="22"/>
      <name val="Arial Cyr"/>
      <family val="2"/>
      <charset val="204"/>
    </font>
    <font>
      <b/>
      <sz val="16"/>
      <name val="Arial Cyr"/>
      <family val="2"/>
      <charset val="204"/>
    </font>
    <font>
      <sz val="20"/>
      <name val="Times New Roman"/>
      <family val="1"/>
      <charset val="204"/>
    </font>
    <font>
      <b/>
      <sz val="22"/>
      <name val="Times New Roman"/>
      <family val="1"/>
      <charset val="204"/>
    </font>
    <font>
      <b/>
      <sz val="20"/>
      <name val="Times New Roman"/>
      <family val="1"/>
      <charset val="204"/>
    </font>
    <font>
      <sz val="20"/>
      <name val="Arial Cyr"/>
      <charset val="204"/>
    </font>
    <font>
      <sz val="16"/>
      <name val="Times New Roman"/>
      <family val="1"/>
      <charset val="204"/>
    </font>
    <font>
      <sz val="16"/>
      <name val="Arial Cyr"/>
      <charset val="204"/>
    </font>
    <font>
      <b/>
      <u/>
      <sz val="14"/>
      <name val="Times New Roman"/>
      <family val="1"/>
      <charset val="204"/>
    </font>
    <font>
      <b/>
      <sz val="16"/>
      <name val="Times New Roman"/>
      <family val="1"/>
    </font>
    <font>
      <b/>
      <sz val="20"/>
      <name val="Times New Roman"/>
      <family val="1"/>
    </font>
    <font>
      <b/>
      <i/>
      <sz val="14"/>
      <name val="Times New Roman"/>
      <family val="1"/>
      <charset val="204"/>
    </font>
    <font>
      <b/>
      <sz val="14"/>
      <color rgb="FFFF0000"/>
      <name val="Arial Cyr"/>
      <charset val="204"/>
    </font>
    <font>
      <b/>
      <sz val="14"/>
      <color theme="1"/>
      <name val="Times New Roman"/>
      <family val="1"/>
      <charset val="204"/>
    </font>
    <font>
      <sz val="18"/>
      <color rgb="FFFF0000"/>
      <name val="Arial Cyr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23"/>
      </top>
      <bottom style="dashed">
        <color indexed="23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23"/>
      </top>
      <bottom/>
      <diagonal/>
    </border>
    <border>
      <left style="thin">
        <color indexed="64"/>
      </left>
      <right style="thin">
        <color indexed="64"/>
      </right>
      <top/>
      <bottom style="dashed">
        <color indexed="23"/>
      </bottom>
      <diagonal/>
    </border>
    <border>
      <left style="thin">
        <color indexed="64"/>
      </left>
      <right/>
      <top style="dashed">
        <color indexed="23"/>
      </top>
      <bottom style="dashed">
        <color indexed="2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ashed">
        <color indexed="2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2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219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 vertical="center" wrapText="1"/>
    </xf>
    <xf numFmtId="0" fontId="13" fillId="0" borderId="0" xfId="0" applyFont="1"/>
    <xf numFmtId="0" fontId="23" fillId="0" borderId="0" xfId="0" applyFont="1"/>
    <xf numFmtId="0" fontId="24" fillId="0" borderId="0" xfId="0" applyFont="1"/>
    <xf numFmtId="0" fontId="16" fillId="0" borderId="0" xfId="0" applyFont="1"/>
    <xf numFmtId="0" fontId="19" fillId="0" borderId="0" xfId="0" applyFont="1" applyBorder="1" applyAlignment="1">
      <alignment horizontal="center"/>
    </xf>
    <xf numFmtId="0" fontId="22" fillId="0" borderId="0" xfId="0" applyFont="1" applyBorder="1"/>
    <xf numFmtId="0" fontId="23" fillId="0" borderId="0" xfId="0" applyFont="1" applyFill="1"/>
    <xf numFmtId="0" fontId="20" fillId="0" borderId="2" xfId="0" applyFont="1" applyBorder="1" applyAlignment="1">
      <alignment wrapText="1"/>
    </xf>
    <xf numFmtId="0" fontId="19" fillId="0" borderId="3" xfId="0" applyFont="1" applyBorder="1"/>
    <xf numFmtId="0" fontId="19" fillId="0" borderId="4" xfId="0" applyFont="1" applyBorder="1"/>
    <xf numFmtId="0" fontId="22" fillId="0" borderId="4" xfId="0" applyFont="1" applyBorder="1"/>
    <xf numFmtId="0" fontId="26" fillId="0" borderId="0" xfId="0" applyFont="1" applyAlignment="1">
      <alignment horizontal="center" vertical="center" wrapText="1"/>
    </xf>
    <xf numFmtId="0" fontId="15" fillId="0" borderId="0" xfId="0" applyFont="1" applyAlignment="1">
      <alignment horizontal="right" vertical="center" wrapText="1"/>
    </xf>
    <xf numFmtId="0" fontId="12" fillId="0" borderId="0" xfId="0" applyFont="1" applyAlignment="1">
      <alignment horizontal="center" vertical="center" wrapText="1"/>
    </xf>
    <xf numFmtId="0" fontId="0" fillId="0" borderId="0" xfId="0" applyFill="1"/>
    <xf numFmtId="0" fontId="15" fillId="0" borderId="0" xfId="0" applyFont="1" applyFill="1" applyAlignment="1">
      <alignment horizontal="right" vertical="center" wrapText="1"/>
    </xf>
    <xf numFmtId="0" fontId="0" fillId="0" borderId="0" xfId="0" applyFill="1" applyAlignment="1">
      <alignment vertical="center"/>
    </xf>
    <xf numFmtId="0" fontId="19" fillId="0" borderId="0" xfId="0" applyFont="1" applyBorder="1" applyAlignment="1">
      <alignment horizontal="center" vertical="center"/>
    </xf>
    <xf numFmtId="0" fontId="19" fillId="0" borderId="4" xfId="0" applyFont="1" applyBorder="1" applyAlignment="1">
      <alignment vertical="center"/>
    </xf>
    <xf numFmtId="0" fontId="23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Alignment="1">
      <alignment vertical="center"/>
    </xf>
    <xf numFmtId="0" fontId="19" fillId="0" borderId="0" xfId="0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vertical="center"/>
    </xf>
    <xf numFmtId="0" fontId="23" fillId="0" borderId="0" xfId="0" applyFont="1" applyFill="1" applyAlignment="1">
      <alignment vertical="center"/>
    </xf>
    <xf numFmtId="0" fontId="16" fillId="0" borderId="0" xfId="0" applyFont="1" applyFill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9" fillId="0" borderId="5" xfId="0" applyFont="1" applyBorder="1" applyAlignment="1">
      <alignment horizontal="center" vertical="center"/>
    </xf>
    <xf numFmtId="164" fontId="1" fillId="0" borderId="5" xfId="0" applyNumberFormat="1" applyFont="1" applyFill="1" applyBorder="1" applyAlignment="1">
      <alignment horizontal="left" vertical="center" wrapText="1"/>
    </xf>
    <xf numFmtId="0" fontId="4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 wrapText="1"/>
    </xf>
    <xf numFmtId="0" fontId="25" fillId="0" borderId="5" xfId="0" applyFont="1" applyBorder="1" applyAlignment="1">
      <alignment horizontal="left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left" vertical="center" wrapText="1"/>
    </xf>
    <xf numFmtId="49" fontId="10" fillId="0" borderId="5" xfId="0" applyNumberFormat="1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wrapText="1"/>
    </xf>
    <xf numFmtId="0" fontId="7" fillId="0" borderId="5" xfId="0" applyFont="1" applyBorder="1" applyAlignment="1">
      <alignment horizontal="right" wrapText="1"/>
    </xf>
    <xf numFmtId="0" fontId="7" fillId="0" borderId="5" xfId="0" applyFont="1" applyFill="1" applyBorder="1" applyAlignment="1">
      <alignment horizontal="left" wrapText="1"/>
    </xf>
    <xf numFmtId="0" fontId="25" fillId="0" borderId="11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right" vertical="center" wrapText="1"/>
    </xf>
    <xf numFmtId="0" fontId="7" fillId="0" borderId="5" xfId="0" applyFont="1" applyBorder="1" applyAlignment="1">
      <alignment vertical="center" wrapText="1"/>
    </xf>
    <xf numFmtId="0" fontId="12" fillId="0" borderId="0" xfId="0" applyFont="1" applyFill="1" applyAlignment="1">
      <alignment horizontal="center" vertical="center" wrapText="1"/>
    </xf>
    <xf numFmtId="49" fontId="25" fillId="0" borderId="5" xfId="0" applyNumberFormat="1" applyFont="1" applyFill="1" applyBorder="1" applyAlignment="1">
      <alignment horizontal="left" vertical="center" wrapText="1"/>
    </xf>
    <xf numFmtId="0" fontId="22" fillId="2" borderId="1" xfId="0" applyFont="1" applyFill="1" applyBorder="1"/>
    <xf numFmtId="0" fontId="19" fillId="3" borderId="1" xfId="0" applyFont="1" applyFill="1" applyBorder="1" applyAlignment="1">
      <alignment horizontal="center" vertical="center" wrapText="1"/>
    </xf>
    <xf numFmtId="0" fontId="23" fillId="3" borderId="8" xfId="0" applyFont="1" applyFill="1" applyBorder="1" applyAlignment="1">
      <alignment horizontal="center" vertical="center"/>
    </xf>
    <xf numFmtId="0" fontId="23" fillId="3" borderId="1" xfId="0" applyFont="1" applyFill="1" applyBorder="1" applyAlignment="1">
      <alignment horizontal="center" vertical="center" wrapText="1"/>
    </xf>
    <xf numFmtId="0" fontId="23" fillId="3" borderId="9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wrapText="1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49" fontId="7" fillId="0" borderId="5" xfId="0" applyNumberFormat="1" applyFont="1" applyFill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/>
    </xf>
    <xf numFmtId="0" fontId="7" fillId="5" borderId="5" xfId="0" applyFont="1" applyFill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165" fontId="3" fillId="0" borderId="17" xfId="0" applyNumberFormat="1" applyFont="1" applyBorder="1" applyAlignment="1">
      <alignment horizontal="center" vertical="center" wrapText="1"/>
    </xf>
    <xf numFmtId="165" fontId="3" fillId="0" borderId="11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7" fillId="0" borderId="5" xfId="0" applyFont="1" applyFill="1" applyBorder="1" applyAlignment="1">
      <alignment horizontal="justify" wrapText="1"/>
    </xf>
    <xf numFmtId="0" fontId="7" fillId="0" borderId="5" xfId="0" applyFont="1" applyBorder="1" applyAlignment="1">
      <alignment horizontal="justify"/>
    </xf>
    <xf numFmtId="0" fontId="7" fillId="0" borderId="5" xfId="0" applyFont="1" applyBorder="1" applyAlignment="1">
      <alignment horizontal="justify" vertical="center" wrapText="1"/>
    </xf>
    <xf numFmtId="2" fontId="7" fillId="0" borderId="5" xfId="0" applyNumberFormat="1" applyFont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164" fontId="3" fillId="5" borderId="5" xfId="0" applyNumberFormat="1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left"/>
    </xf>
    <xf numFmtId="0" fontId="7" fillId="5" borderId="5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justify" vertical="center" wrapText="1"/>
    </xf>
    <xf numFmtId="0" fontId="3" fillId="0" borderId="10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164" fontId="11" fillId="0" borderId="5" xfId="0" applyNumberFormat="1" applyFont="1" applyBorder="1" applyAlignment="1">
      <alignment horizontal="center" vertical="center" wrapText="1"/>
    </xf>
    <xf numFmtId="0" fontId="28" fillId="0" borderId="5" xfId="0" applyFont="1" applyBorder="1" applyAlignment="1">
      <alignment vertical="center" wrapText="1"/>
    </xf>
    <xf numFmtId="0" fontId="28" fillId="0" borderId="5" xfId="0" applyFont="1" applyBorder="1" applyAlignment="1">
      <alignment vertical="center"/>
    </xf>
    <xf numFmtId="2" fontId="28" fillId="0" borderId="5" xfId="0" applyNumberFormat="1" applyFont="1" applyBorder="1" applyAlignment="1">
      <alignment horizontal="center" vertical="center" wrapText="1"/>
    </xf>
    <xf numFmtId="0" fontId="28" fillId="0" borderId="5" xfId="0" applyFont="1" applyBorder="1" applyAlignment="1">
      <alignment horizontal="center" vertical="center"/>
    </xf>
    <xf numFmtId="0" fontId="28" fillId="0" borderId="5" xfId="0" applyFont="1" applyBorder="1" applyAlignment="1">
      <alignment horizontal="left" vertical="center" wrapText="1"/>
    </xf>
    <xf numFmtId="2" fontId="3" fillId="5" borderId="5" xfId="0" applyNumberFormat="1" applyFont="1" applyFill="1" applyBorder="1" applyAlignment="1">
      <alignment horizontal="center" vertical="center" wrapText="1"/>
    </xf>
    <xf numFmtId="2" fontId="28" fillId="5" borderId="5" xfId="0" applyNumberFormat="1" applyFont="1" applyFill="1" applyBorder="1" applyAlignment="1">
      <alignment horizontal="center" vertical="center" wrapText="1"/>
    </xf>
    <xf numFmtId="2" fontId="3" fillId="0" borderId="10" xfId="0" applyNumberFormat="1" applyFont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164" fontId="7" fillId="0" borderId="5" xfId="0" applyNumberFormat="1" applyFont="1" applyFill="1" applyBorder="1" applyAlignment="1">
      <alignment horizontal="center" vertical="center" wrapText="1"/>
    </xf>
    <xf numFmtId="164" fontId="3" fillId="0" borderId="10" xfId="0" applyNumberFormat="1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164" fontId="1" fillId="0" borderId="11" xfId="0" applyNumberFormat="1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2" fontId="3" fillId="0" borderId="10" xfId="0" applyNumberFormat="1" applyFont="1" applyFill="1" applyBorder="1" applyAlignment="1">
      <alignment horizontal="center" vertical="center" wrapText="1"/>
    </xf>
    <xf numFmtId="2" fontId="7" fillId="5" borderId="5" xfId="0" applyNumberFormat="1" applyFont="1" applyFill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0" fontId="29" fillId="0" borderId="0" xfId="0" applyFont="1"/>
    <xf numFmtId="0" fontId="19" fillId="3" borderId="1" xfId="0" applyFont="1" applyFill="1" applyBorder="1" applyAlignment="1">
      <alignment horizontal="center" vertical="center" wrapText="1"/>
    </xf>
    <xf numFmtId="0" fontId="30" fillId="5" borderId="5" xfId="0" applyFont="1" applyFill="1" applyBorder="1" applyAlignment="1">
      <alignment horizontal="center" vertical="center" wrapText="1"/>
    </xf>
    <xf numFmtId="2" fontId="30" fillId="5" borderId="5" xfId="0" applyNumberFormat="1" applyFont="1" applyFill="1" applyBorder="1" applyAlignment="1">
      <alignment horizontal="center" vertical="center" wrapText="1"/>
    </xf>
    <xf numFmtId="2" fontId="1" fillId="5" borderId="5" xfId="0" applyNumberFormat="1" applyFont="1" applyFill="1" applyBorder="1" applyAlignment="1">
      <alignment horizontal="center" vertical="center" wrapText="1"/>
    </xf>
    <xf numFmtId="2" fontId="3" fillId="5" borderId="10" xfId="0" applyNumberFormat="1" applyFont="1" applyFill="1" applyBorder="1" applyAlignment="1">
      <alignment horizontal="center" vertical="center" wrapText="1"/>
    </xf>
    <xf numFmtId="0" fontId="21" fillId="0" borderId="1" xfId="0" applyFont="1" applyBorder="1" applyAlignment="1">
      <alignment vertical="top" wrapText="1"/>
    </xf>
    <xf numFmtId="0" fontId="19" fillId="0" borderId="1" xfId="0" applyFont="1" applyBorder="1" applyAlignment="1">
      <alignment horizontal="center"/>
    </xf>
    <xf numFmtId="0" fontId="22" fillId="0" borderId="1" xfId="0" applyFont="1" applyBorder="1"/>
    <xf numFmtId="0" fontId="19" fillId="0" borderId="1" xfId="0" applyFont="1" applyBorder="1" applyAlignment="1">
      <alignment wrapText="1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wrapText="1"/>
    </xf>
    <xf numFmtId="0" fontId="19" fillId="0" borderId="1" xfId="0" applyFont="1" applyBorder="1"/>
    <xf numFmtId="0" fontId="19" fillId="2" borderId="1" xfId="0" applyFont="1" applyFill="1" applyBorder="1"/>
    <xf numFmtId="0" fontId="21" fillId="0" borderId="1" xfId="0" applyFont="1" applyBorder="1" applyAlignment="1">
      <alignment wrapText="1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vertical="center" wrapText="1"/>
    </xf>
    <xf numFmtId="2" fontId="19" fillId="0" borderId="1" xfId="0" applyNumberFormat="1" applyFont="1" applyBorder="1" applyAlignment="1">
      <alignment horizontal="center"/>
    </xf>
    <xf numFmtId="0" fontId="19" fillId="0" borderId="1" xfId="0" applyFont="1" applyBorder="1" applyAlignment="1">
      <alignment horizontal="center" wrapText="1"/>
    </xf>
    <xf numFmtId="0" fontId="19" fillId="5" borderId="1" xfId="0" applyFont="1" applyFill="1" applyBorder="1" applyAlignment="1">
      <alignment vertical="center" wrapText="1"/>
    </xf>
    <xf numFmtId="0" fontId="19" fillId="0" borderId="1" xfId="0" applyFont="1" applyFill="1" applyBorder="1" applyAlignment="1">
      <alignment vertical="center" wrapText="1"/>
    </xf>
    <xf numFmtId="0" fontId="19" fillId="5" borderId="1" xfId="0" applyFont="1" applyFill="1" applyBorder="1" applyAlignment="1">
      <alignment horizontal="center"/>
    </xf>
    <xf numFmtId="0" fontId="20" fillId="6" borderId="1" xfId="0" applyFont="1" applyFill="1" applyBorder="1" applyAlignment="1">
      <alignment vertical="center" wrapText="1"/>
    </xf>
    <xf numFmtId="0" fontId="19" fillId="6" borderId="1" xfId="0" applyFont="1" applyFill="1" applyBorder="1" applyAlignment="1">
      <alignment horizontal="center"/>
    </xf>
    <xf numFmtId="0" fontId="19" fillId="6" borderId="1" xfId="0" applyFont="1" applyFill="1" applyBorder="1"/>
    <xf numFmtId="0" fontId="20" fillId="7" borderId="1" xfId="0" applyFont="1" applyFill="1" applyBorder="1" applyAlignment="1">
      <alignment wrapText="1"/>
    </xf>
    <xf numFmtId="0" fontId="19" fillId="7" borderId="1" xfId="0" applyFont="1" applyFill="1" applyBorder="1" applyAlignment="1">
      <alignment horizontal="center" vertical="center"/>
    </xf>
    <xf numFmtId="0" fontId="19" fillId="7" borderId="1" xfId="0" applyFont="1" applyFill="1" applyBorder="1" applyAlignment="1">
      <alignment horizontal="center"/>
    </xf>
    <xf numFmtId="0" fontId="19" fillId="7" borderId="1" xfId="0" applyFont="1" applyFill="1" applyBorder="1" applyAlignment="1">
      <alignment horizontal="center" vertical="center" wrapText="1"/>
    </xf>
    <xf numFmtId="0" fontId="19" fillId="7" borderId="1" xfId="0" applyFont="1" applyFill="1" applyBorder="1"/>
    <xf numFmtId="0" fontId="21" fillId="7" borderId="1" xfId="0" applyFont="1" applyFill="1" applyBorder="1" applyAlignment="1">
      <alignment wrapText="1"/>
    </xf>
    <xf numFmtId="164" fontId="7" fillId="5" borderId="5" xfId="0" applyNumberFormat="1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164" fontId="1" fillId="5" borderId="5" xfId="0" applyNumberFormat="1" applyFont="1" applyFill="1" applyBorder="1" applyAlignment="1">
      <alignment horizontal="center" vertical="center" wrapText="1"/>
    </xf>
    <xf numFmtId="0" fontId="0" fillId="0" borderId="0" xfId="0" applyFont="1"/>
    <xf numFmtId="0" fontId="7" fillId="5" borderId="5" xfId="0" applyFont="1" applyFill="1" applyBorder="1" applyAlignment="1">
      <alignment horizontal="center" vertical="center"/>
    </xf>
    <xf numFmtId="0" fontId="7" fillId="5" borderId="5" xfId="0" applyFont="1" applyFill="1" applyBorder="1" applyAlignment="1">
      <alignment vertical="center" wrapText="1"/>
    </xf>
    <xf numFmtId="2" fontId="3" fillId="0" borderId="11" xfId="0" applyNumberFormat="1" applyFont="1" applyBorder="1" applyAlignment="1">
      <alignment horizontal="center" vertical="center" wrapText="1"/>
    </xf>
    <xf numFmtId="0" fontId="28" fillId="0" borderId="5" xfId="0" applyFont="1" applyFill="1" applyBorder="1" applyAlignment="1">
      <alignment horizontal="left" wrapText="1"/>
    </xf>
    <xf numFmtId="0" fontId="28" fillId="0" borderId="5" xfId="0" applyFont="1" applyBorder="1" applyAlignment="1">
      <alignment horizontal="center" vertical="center" wrapText="1"/>
    </xf>
    <xf numFmtId="0" fontId="31" fillId="0" borderId="0" xfId="0" applyFont="1"/>
    <xf numFmtId="2" fontId="7" fillId="0" borderId="5" xfId="0" applyNumberFormat="1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7" fillId="0" borderId="1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left" vertical="center" wrapText="1"/>
    </xf>
    <xf numFmtId="2" fontId="11" fillId="5" borderId="5" xfId="0" applyNumberFormat="1" applyFont="1" applyFill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164" fontId="7" fillId="0" borderId="5" xfId="0" applyNumberFormat="1" applyFont="1" applyBorder="1" applyAlignment="1">
      <alignment horizontal="center" vertical="center" wrapText="1"/>
    </xf>
    <xf numFmtId="165" fontId="7" fillId="0" borderId="5" xfId="0" applyNumberFormat="1" applyFont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 wrapText="1"/>
    </xf>
    <xf numFmtId="0" fontId="20" fillId="4" borderId="23" xfId="0" applyFont="1" applyFill="1" applyBorder="1" applyAlignment="1">
      <alignment horizontal="left"/>
    </xf>
    <xf numFmtId="0" fontId="20" fillId="4" borderId="22" xfId="0" applyFont="1" applyFill="1" applyBorder="1" applyAlignment="1">
      <alignment horizontal="left"/>
    </xf>
    <xf numFmtId="0" fontId="0" fillId="4" borderId="22" xfId="0" applyFill="1" applyBorder="1" applyAlignment="1"/>
    <xf numFmtId="0" fontId="20" fillId="3" borderId="1" xfId="0" applyFont="1" applyFill="1" applyBorder="1" applyAlignment="1">
      <alignment horizontal="center" vertical="justify" wrapText="1"/>
    </xf>
    <xf numFmtId="0" fontId="21" fillId="0" borderId="22" xfId="0" applyFont="1" applyBorder="1" applyAlignment="1">
      <alignment vertical="center" wrapText="1"/>
    </xf>
    <xf numFmtId="0" fontId="19" fillId="0" borderId="2" xfId="0" applyFont="1" applyFill="1" applyBorder="1"/>
    <xf numFmtId="0" fontId="19" fillId="0" borderId="0" xfId="0" applyFont="1" applyFill="1" applyBorder="1"/>
    <xf numFmtId="0" fontId="20" fillId="3" borderId="1" xfId="0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wrapText="1"/>
    </xf>
    <xf numFmtId="0" fontId="20" fillId="3" borderId="16" xfId="0" applyFont="1" applyFill="1" applyBorder="1" applyAlignment="1">
      <alignment horizontal="center" vertical="center" wrapText="1"/>
    </xf>
    <xf numFmtId="0" fontId="20" fillId="3" borderId="18" xfId="0" applyFont="1" applyFill="1" applyBorder="1" applyAlignment="1">
      <alignment horizontal="center" vertical="center" wrapText="1"/>
    </xf>
    <xf numFmtId="0" fontId="20" fillId="3" borderId="19" xfId="0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19" fillId="3" borderId="16" xfId="0" applyFont="1" applyFill="1" applyBorder="1" applyAlignment="1">
      <alignment horizontal="center" vertical="center" wrapText="1"/>
    </xf>
    <xf numFmtId="0" fontId="19" fillId="3" borderId="18" xfId="0" applyFont="1" applyFill="1" applyBorder="1" applyAlignment="1">
      <alignment horizontal="center" vertical="center" wrapText="1"/>
    </xf>
    <xf numFmtId="0" fontId="0" fillId="3" borderId="19" xfId="0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0" fontId="19" fillId="3" borderId="8" xfId="0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0C0C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indexed="50"/>
  </sheetPr>
  <dimension ref="A1:M136"/>
  <sheetViews>
    <sheetView tabSelected="1" view="pageBreakPreview" zoomScale="75" zoomScaleNormal="75" workbookViewId="0">
      <pane ySplit="9" topLeftCell="A40" activePane="bottomLeft" state="frozen"/>
      <selection pane="bottomLeft" activeCell="K129" sqref="K129"/>
    </sheetView>
  </sheetViews>
  <sheetFormatPr defaultRowHeight="12.75"/>
  <cols>
    <col min="1" max="1" width="74.7109375" customWidth="1"/>
    <col min="2" max="2" width="15.140625" customWidth="1"/>
    <col min="3" max="4" width="14.140625" customWidth="1"/>
    <col min="5" max="5" width="13" customWidth="1"/>
    <col min="6" max="6" width="17.42578125" bestFit="1" customWidth="1"/>
    <col min="7" max="7" width="13.42578125" customWidth="1"/>
    <col min="8" max="8" width="15.28515625" customWidth="1"/>
    <col min="9" max="9" width="17.42578125" bestFit="1" customWidth="1"/>
  </cols>
  <sheetData>
    <row r="1" spans="1:10" ht="37.15" customHeight="1">
      <c r="A1" s="196"/>
      <c r="B1" s="196"/>
      <c r="C1" s="196"/>
      <c r="D1" s="196"/>
      <c r="E1" s="196"/>
      <c r="F1" s="196"/>
      <c r="G1" s="196"/>
      <c r="H1" s="184" t="s">
        <v>51</v>
      </c>
      <c r="I1" s="184"/>
    </row>
    <row r="2" spans="1:10" ht="39" customHeight="1">
      <c r="A2" s="51"/>
      <c r="B2" s="51"/>
      <c r="C2" s="51"/>
      <c r="D2" s="64"/>
      <c r="E2" s="51"/>
      <c r="F2" s="51"/>
      <c r="H2" s="185" t="s">
        <v>149</v>
      </c>
      <c r="I2" s="185"/>
    </row>
    <row r="3" spans="1:10" ht="14.25" customHeight="1">
      <c r="A3" s="1"/>
      <c r="B3" s="2"/>
      <c r="C3" s="1"/>
      <c r="D3" s="1"/>
      <c r="E3" s="16"/>
      <c r="F3" s="16"/>
      <c r="G3" s="61"/>
    </row>
    <row r="4" spans="1:10" ht="51" customHeight="1">
      <c r="A4" s="189" t="s">
        <v>148</v>
      </c>
      <c r="B4" s="189"/>
      <c r="C4" s="189"/>
      <c r="D4" s="189"/>
      <c r="E4" s="189"/>
      <c r="F4" s="189"/>
      <c r="G4" s="189"/>
      <c r="H4" s="189"/>
      <c r="I4" s="189"/>
    </row>
    <row r="5" spans="1:10" ht="14.25" customHeight="1">
      <c r="A5" s="14"/>
      <c r="B5" s="14"/>
      <c r="C5" s="14"/>
      <c r="D5" s="63"/>
      <c r="E5" s="14"/>
      <c r="F5" s="14"/>
      <c r="G5" s="60"/>
    </row>
    <row r="6" spans="1:10" ht="21" customHeight="1">
      <c r="A6" s="186" t="s">
        <v>4</v>
      </c>
      <c r="B6" s="193" t="s">
        <v>5</v>
      </c>
      <c r="C6" s="186" t="s">
        <v>146</v>
      </c>
      <c r="D6" s="186" t="s">
        <v>150</v>
      </c>
      <c r="E6" s="186" t="s">
        <v>151</v>
      </c>
      <c r="F6" s="182" t="s">
        <v>53</v>
      </c>
      <c r="G6" s="192"/>
      <c r="H6" s="192"/>
      <c r="I6" s="183"/>
    </row>
    <row r="7" spans="1:10" ht="33" customHeight="1">
      <c r="A7" s="187"/>
      <c r="B7" s="194"/>
      <c r="C7" s="187"/>
      <c r="D7" s="187"/>
      <c r="E7" s="187"/>
      <c r="F7" s="182" t="s">
        <v>147</v>
      </c>
      <c r="G7" s="183"/>
      <c r="H7" s="190" t="s">
        <v>152</v>
      </c>
      <c r="I7" s="190" t="s">
        <v>153</v>
      </c>
    </row>
    <row r="8" spans="1:10" ht="22.9" customHeight="1">
      <c r="A8" s="188"/>
      <c r="B8" s="195"/>
      <c r="C8" s="188"/>
      <c r="D8" s="188"/>
      <c r="E8" s="188"/>
      <c r="F8" s="58" t="s">
        <v>50</v>
      </c>
      <c r="G8" s="62" t="s">
        <v>3</v>
      </c>
      <c r="H8" s="191"/>
      <c r="I8" s="191"/>
    </row>
    <row r="9" spans="1:10" ht="18.75">
      <c r="A9" s="177" t="s">
        <v>6</v>
      </c>
      <c r="B9" s="178"/>
      <c r="C9" s="178"/>
      <c r="D9" s="178"/>
      <c r="E9" s="178"/>
      <c r="F9" s="178"/>
      <c r="G9" s="178"/>
      <c r="H9" s="178"/>
      <c r="I9" s="178"/>
    </row>
    <row r="10" spans="1:10" ht="37.5">
      <c r="A10" s="89" t="s">
        <v>60</v>
      </c>
      <c r="B10" s="93" t="s">
        <v>7</v>
      </c>
      <c r="C10" s="104">
        <f>C12+C13+C14+C15+C16+C17+C18+C19+C20+C21</f>
        <v>13278.17</v>
      </c>
      <c r="D10" s="104">
        <f>D12+D13+D14+D15+D16+D17+D18+D19+D20+D21</f>
        <v>16586.510000000002</v>
      </c>
      <c r="E10" s="104">
        <f t="shared" ref="E10:I10" si="0">E12+E13+E14+E15+E16+E17+E18+E19+E20+E21</f>
        <v>13269.74</v>
      </c>
      <c r="F10" s="104">
        <v>13400</v>
      </c>
      <c r="G10" s="104">
        <f t="shared" si="0"/>
        <v>13609.3</v>
      </c>
      <c r="H10" s="104">
        <f>H12+H14+H15+H16+H17+H18+H19+H20+H21</f>
        <v>14303.039999999999</v>
      </c>
      <c r="I10" s="104">
        <f t="shared" si="0"/>
        <v>14635.04</v>
      </c>
    </row>
    <row r="11" spans="1:10" ht="18.75">
      <c r="A11" s="49" t="s">
        <v>8</v>
      </c>
      <c r="B11" s="36"/>
      <c r="C11" s="121"/>
      <c r="D11" s="121"/>
      <c r="E11" s="121"/>
      <c r="F11" s="121"/>
      <c r="G11" s="122"/>
      <c r="H11" s="121"/>
      <c r="I11" s="122"/>
    </row>
    <row r="12" spans="1:10" ht="37.5">
      <c r="A12" s="39" t="s">
        <v>142</v>
      </c>
      <c r="B12" s="75" t="s">
        <v>7</v>
      </c>
      <c r="C12" s="97">
        <v>2891.94</v>
      </c>
      <c r="D12" s="97">
        <v>2616.63</v>
      </c>
      <c r="E12" s="97">
        <v>2435.84</v>
      </c>
      <c r="F12" s="97"/>
      <c r="G12" s="97">
        <v>2497.83</v>
      </c>
      <c r="H12" s="97">
        <v>2579.8200000000002</v>
      </c>
      <c r="I12" s="97">
        <v>2664.52</v>
      </c>
    </row>
    <row r="13" spans="1:10" ht="18.75">
      <c r="A13" s="79" t="s">
        <v>39</v>
      </c>
      <c r="B13" s="75" t="s">
        <v>7</v>
      </c>
      <c r="C13" s="97"/>
      <c r="D13" s="97"/>
      <c r="E13" s="97"/>
      <c r="F13" s="97"/>
      <c r="G13" s="97"/>
      <c r="H13" s="97"/>
      <c r="I13" s="97"/>
    </row>
    <row r="14" spans="1:10" ht="18.75">
      <c r="A14" s="79" t="s">
        <v>40</v>
      </c>
      <c r="B14" s="75" t="s">
        <v>7</v>
      </c>
      <c r="C14" s="97">
        <v>6284.68</v>
      </c>
      <c r="D14" s="97">
        <v>8399.5499999999993</v>
      </c>
      <c r="E14" s="97">
        <v>5078.93</v>
      </c>
      <c r="F14" s="97"/>
      <c r="G14" s="97">
        <v>5105.66</v>
      </c>
      <c r="H14" s="97">
        <v>5466.78</v>
      </c>
      <c r="I14" s="97">
        <v>5480.28</v>
      </c>
      <c r="J14" t="s">
        <v>156</v>
      </c>
    </row>
    <row r="15" spans="1:10" ht="40.5" customHeight="1">
      <c r="A15" s="78" t="s">
        <v>76</v>
      </c>
      <c r="B15" s="75" t="s">
        <v>7</v>
      </c>
      <c r="C15" s="97">
        <v>172.8</v>
      </c>
      <c r="D15" s="97">
        <v>256.77999999999997</v>
      </c>
      <c r="E15" s="97">
        <v>272.01</v>
      </c>
      <c r="F15" s="97"/>
      <c r="G15" s="97">
        <v>282.89999999999998</v>
      </c>
      <c r="H15" s="97">
        <v>294.14</v>
      </c>
      <c r="I15" s="97">
        <v>306</v>
      </c>
    </row>
    <row r="16" spans="1:10" ht="37.5" customHeight="1">
      <c r="A16" s="39" t="s">
        <v>77</v>
      </c>
      <c r="B16" s="75" t="s">
        <v>7</v>
      </c>
      <c r="C16" s="97">
        <v>9.36</v>
      </c>
      <c r="D16" s="97">
        <v>23.65</v>
      </c>
      <c r="E16" s="97">
        <v>24.6</v>
      </c>
      <c r="F16" s="97"/>
      <c r="G16" s="97">
        <v>25.6</v>
      </c>
      <c r="H16" s="97">
        <v>26.6</v>
      </c>
      <c r="I16" s="97">
        <v>27.7</v>
      </c>
    </row>
    <row r="17" spans="1:9" ht="18.75">
      <c r="A17" s="79" t="s">
        <v>13</v>
      </c>
      <c r="B17" s="75" t="s">
        <v>7</v>
      </c>
      <c r="C17" s="97">
        <v>2392.79</v>
      </c>
      <c r="D17" s="97">
        <v>1153.49</v>
      </c>
      <c r="E17" s="97">
        <v>1188.8900000000001</v>
      </c>
      <c r="F17" s="97"/>
      <c r="G17" s="97">
        <v>1224.9000000000001</v>
      </c>
      <c r="H17" s="97">
        <v>1250.02</v>
      </c>
      <c r="I17" s="97">
        <v>1275.67</v>
      </c>
    </row>
    <row r="18" spans="1:9" ht="37.5">
      <c r="A18" s="39" t="s">
        <v>78</v>
      </c>
      <c r="B18" s="75" t="s">
        <v>7</v>
      </c>
      <c r="C18" s="97">
        <v>1067.57</v>
      </c>
      <c r="D18" s="97">
        <v>1967.33</v>
      </c>
      <c r="E18" s="97">
        <v>2034.07</v>
      </c>
      <c r="F18" s="97"/>
      <c r="G18" s="97">
        <v>2107.41</v>
      </c>
      <c r="H18" s="97">
        <v>2187.15</v>
      </c>
      <c r="I18" s="97">
        <v>2261.4299999999998</v>
      </c>
    </row>
    <row r="19" spans="1:9" ht="18.75">
      <c r="A19" s="79" t="s">
        <v>96</v>
      </c>
      <c r="B19" s="75" t="s">
        <v>7</v>
      </c>
      <c r="C19" s="97">
        <v>344.44</v>
      </c>
      <c r="D19" s="97">
        <v>1807.18</v>
      </c>
      <c r="E19" s="97">
        <v>1852.75</v>
      </c>
      <c r="F19" s="97"/>
      <c r="G19" s="97">
        <v>1963.71</v>
      </c>
      <c r="H19" s="97">
        <v>2081.1999999999998</v>
      </c>
      <c r="I19" s="97">
        <v>2185.41</v>
      </c>
    </row>
    <row r="20" spans="1:9" ht="18.75">
      <c r="A20" s="79" t="s">
        <v>97</v>
      </c>
      <c r="B20" s="75" t="s">
        <v>7</v>
      </c>
      <c r="C20" s="97">
        <v>38.36</v>
      </c>
      <c r="D20" s="97">
        <v>18.68</v>
      </c>
      <c r="E20" s="97">
        <v>19.420000000000002</v>
      </c>
      <c r="F20" s="97"/>
      <c r="G20" s="97">
        <v>20.2</v>
      </c>
      <c r="H20" s="97">
        <v>21</v>
      </c>
      <c r="I20" s="97">
        <v>21.85</v>
      </c>
    </row>
    <row r="21" spans="1:9" ht="18.75">
      <c r="A21" s="79" t="s">
        <v>44</v>
      </c>
      <c r="B21" s="75" t="s">
        <v>7</v>
      </c>
      <c r="C21" s="97">
        <v>76.23</v>
      </c>
      <c r="D21" s="97">
        <v>343.22</v>
      </c>
      <c r="E21" s="97">
        <v>363.23</v>
      </c>
      <c r="F21" s="97"/>
      <c r="G21" s="97">
        <v>381.09</v>
      </c>
      <c r="H21" s="97">
        <v>396.33</v>
      </c>
      <c r="I21" s="97">
        <v>412.18</v>
      </c>
    </row>
    <row r="22" spans="1:9" ht="56.25">
      <c r="A22" s="89" t="s">
        <v>61</v>
      </c>
      <c r="B22" s="71" t="s">
        <v>7</v>
      </c>
      <c r="C22" s="123">
        <v>3324.62</v>
      </c>
      <c r="D22" s="123">
        <v>5633.17</v>
      </c>
      <c r="E22" s="123">
        <v>5791.04</v>
      </c>
      <c r="F22" s="123">
        <v>5850</v>
      </c>
      <c r="G22" s="123">
        <v>6024.39</v>
      </c>
      <c r="H22" s="123">
        <v>6272.4</v>
      </c>
      <c r="I22" s="123">
        <v>6513.33</v>
      </c>
    </row>
    <row r="23" spans="1:9" ht="44.25" customHeight="1">
      <c r="A23" s="92" t="s">
        <v>145</v>
      </c>
      <c r="B23" s="82" t="s">
        <v>7</v>
      </c>
      <c r="C23" s="124">
        <v>1450.13</v>
      </c>
      <c r="D23" s="124">
        <v>2611.9699999999998</v>
      </c>
      <c r="E23" s="113">
        <v>1178.18</v>
      </c>
      <c r="F23" s="113">
        <v>1200</v>
      </c>
      <c r="G23" s="113">
        <v>1261.56</v>
      </c>
      <c r="H23" s="113">
        <v>1506.56</v>
      </c>
      <c r="I23" s="113">
        <v>1506.56</v>
      </c>
    </row>
    <row r="24" spans="1:9" ht="18.75">
      <c r="A24" s="179" t="s">
        <v>11</v>
      </c>
      <c r="B24" s="180"/>
      <c r="C24" s="180"/>
      <c r="D24" s="180"/>
      <c r="E24" s="180"/>
      <c r="F24" s="180"/>
      <c r="G24" s="180"/>
      <c r="H24" s="180"/>
      <c r="I24" s="181"/>
    </row>
    <row r="25" spans="1:9" ht="18.75">
      <c r="A25" s="48" t="s">
        <v>54</v>
      </c>
      <c r="B25" s="35"/>
      <c r="C25" s="35"/>
      <c r="D25" s="35"/>
      <c r="E25" s="35"/>
      <c r="F25" s="35"/>
      <c r="G25" s="35"/>
      <c r="H25" s="35"/>
      <c r="I25" s="35"/>
    </row>
    <row r="26" spans="1:9" ht="58.5" customHeight="1">
      <c r="A26" s="39" t="s">
        <v>122</v>
      </c>
      <c r="B26" s="75" t="s">
        <v>7</v>
      </c>
      <c r="C26" s="97">
        <f>C30+C33+C36+C39</f>
        <v>6466.84</v>
      </c>
      <c r="D26" s="97">
        <f>D30+D33+D36+D39</f>
        <v>8679.98</v>
      </c>
      <c r="E26" s="97">
        <f t="shared" ref="E26:I26" si="1">E30+E33+E36+E39</f>
        <v>5375.5400000000009</v>
      </c>
      <c r="F26" s="97"/>
      <c r="G26" s="97">
        <f t="shared" si="1"/>
        <v>5414.16</v>
      </c>
      <c r="H26" s="97">
        <f t="shared" si="1"/>
        <v>5787.52</v>
      </c>
      <c r="I26" s="97">
        <f t="shared" si="1"/>
        <v>5813.98</v>
      </c>
    </row>
    <row r="27" spans="1:9" ht="18.75">
      <c r="A27" s="39" t="s">
        <v>56</v>
      </c>
      <c r="B27" s="76" t="s">
        <v>9</v>
      </c>
      <c r="C27" s="101">
        <v>128.72</v>
      </c>
      <c r="D27" s="101">
        <v>95.98</v>
      </c>
      <c r="E27" s="101">
        <v>73.75</v>
      </c>
      <c r="F27" s="101"/>
      <c r="G27" s="101">
        <v>104.87</v>
      </c>
      <c r="H27" s="101">
        <v>100</v>
      </c>
      <c r="I27" s="101">
        <v>100</v>
      </c>
    </row>
    <row r="28" spans="1:9" ht="18.75">
      <c r="A28" s="40" t="s">
        <v>22</v>
      </c>
      <c r="B28" s="29"/>
      <c r="C28" s="31"/>
      <c r="D28" s="31"/>
      <c r="E28" s="31"/>
      <c r="F28" s="31"/>
      <c r="G28" s="31"/>
      <c r="H28" s="31"/>
      <c r="I28" s="31"/>
    </row>
    <row r="29" spans="1:9" ht="18.75">
      <c r="A29" s="38" t="s">
        <v>79</v>
      </c>
      <c r="B29" s="29"/>
      <c r="C29" s="30"/>
      <c r="D29" s="30"/>
      <c r="E29" s="30"/>
      <c r="F29" s="30"/>
      <c r="G29" s="32"/>
      <c r="H29" s="30"/>
      <c r="I29" s="32"/>
    </row>
    <row r="30" spans="1:9" ht="37.5">
      <c r="A30" s="41" t="s">
        <v>80</v>
      </c>
      <c r="B30" s="29" t="s">
        <v>7</v>
      </c>
      <c r="C30" s="30"/>
      <c r="D30" s="30"/>
      <c r="E30" s="30"/>
      <c r="F30" s="30"/>
      <c r="G30" s="32"/>
      <c r="H30" s="30"/>
      <c r="I30" s="32"/>
    </row>
    <row r="31" spans="1:9" ht="18.75">
      <c r="A31" s="41" t="s">
        <v>0</v>
      </c>
      <c r="B31" s="29" t="s">
        <v>9</v>
      </c>
      <c r="C31" s="30"/>
      <c r="D31" s="30"/>
      <c r="E31" s="30"/>
      <c r="F31" s="30"/>
      <c r="G31" s="32"/>
      <c r="H31" s="30"/>
      <c r="I31" s="32"/>
    </row>
    <row r="32" spans="1:9" ht="37.5" customHeight="1">
      <c r="A32" s="38" t="s">
        <v>81</v>
      </c>
      <c r="B32" s="29"/>
      <c r="C32" s="30"/>
      <c r="D32" s="30"/>
      <c r="E32" s="30"/>
      <c r="F32" s="30"/>
      <c r="G32" s="32"/>
      <c r="H32" s="30"/>
      <c r="I32" s="32"/>
    </row>
    <row r="33" spans="1:9" ht="37.5">
      <c r="A33" s="77" t="s">
        <v>80</v>
      </c>
      <c r="B33" s="75" t="s">
        <v>7</v>
      </c>
      <c r="C33" s="97">
        <v>6284.68</v>
      </c>
      <c r="D33" s="97">
        <v>8399.5499999999993</v>
      </c>
      <c r="E33" s="97">
        <v>5078.93</v>
      </c>
      <c r="F33" s="97"/>
      <c r="G33" s="97">
        <v>5105.66</v>
      </c>
      <c r="H33" s="97">
        <v>5466.78</v>
      </c>
      <c r="I33" s="97">
        <v>5480.28</v>
      </c>
    </row>
    <row r="34" spans="1:9" ht="18.75">
      <c r="A34" s="77" t="s">
        <v>0</v>
      </c>
      <c r="B34" s="75" t="s">
        <v>9</v>
      </c>
      <c r="C34" s="101">
        <v>129.9</v>
      </c>
      <c r="D34" s="101">
        <v>95.86</v>
      </c>
      <c r="E34" s="101">
        <v>73.3</v>
      </c>
      <c r="F34" s="101"/>
      <c r="G34" s="101">
        <v>105</v>
      </c>
      <c r="H34" s="101">
        <v>100</v>
      </c>
      <c r="I34" s="101">
        <v>100</v>
      </c>
    </row>
    <row r="35" spans="1:9" ht="37.5">
      <c r="A35" s="52" t="s">
        <v>82</v>
      </c>
      <c r="B35" s="29"/>
      <c r="C35" s="159"/>
      <c r="D35" s="159"/>
      <c r="E35" s="159"/>
      <c r="F35" s="159"/>
      <c r="G35" s="160"/>
      <c r="H35" s="160"/>
      <c r="I35" s="160"/>
    </row>
    <row r="36" spans="1:9" ht="37.5">
      <c r="A36" s="77" t="s">
        <v>83</v>
      </c>
      <c r="B36" s="75" t="s">
        <v>7</v>
      </c>
      <c r="C36" s="97">
        <v>172.8</v>
      </c>
      <c r="D36" s="97">
        <v>256.77999999999997</v>
      </c>
      <c r="E36" s="97">
        <v>272.01</v>
      </c>
      <c r="F36" s="97"/>
      <c r="G36" s="97">
        <v>282.89999999999998</v>
      </c>
      <c r="H36" s="97">
        <v>294.14</v>
      </c>
      <c r="I36" s="97">
        <v>306</v>
      </c>
    </row>
    <row r="37" spans="1:9" ht="18.75">
      <c r="A37" s="77" t="s">
        <v>0</v>
      </c>
      <c r="B37" s="75" t="s">
        <v>9</v>
      </c>
      <c r="C37" s="76">
        <v>128.72</v>
      </c>
      <c r="D37" s="76">
        <v>101.97</v>
      </c>
      <c r="E37" s="76">
        <v>98.38</v>
      </c>
      <c r="F37" s="117"/>
      <c r="G37" s="118">
        <v>100</v>
      </c>
      <c r="H37" s="117">
        <v>100</v>
      </c>
      <c r="I37" s="114">
        <v>100</v>
      </c>
    </row>
    <row r="38" spans="1:9" ht="56.25">
      <c r="A38" s="52" t="s">
        <v>84</v>
      </c>
      <c r="B38" s="29"/>
      <c r="C38" s="65"/>
      <c r="D38" s="65"/>
      <c r="E38" s="65"/>
      <c r="F38" s="67"/>
      <c r="G38" s="119"/>
      <c r="H38" s="67"/>
      <c r="I38" s="120"/>
    </row>
    <row r="39" spans="1:9" ht="37.5">
      <c r="A39" s="41" t="s">
        <v>83</v>
      </c>
      <c r="B39" s="29" t="s">
        <v>7</v>
      </c>
      <c r="C39" s="97">
        <v>9.36</v>
      </c>
      <c r="D39" s="97">
        <v>23.65</v>
      </c>
      <c r="E39" s="97">
        <v>24.6</v>
      </c>
      <c r="F39" s="97"/>
      <c r="G39" s="97">
        <v>25.6</v>
      </c>
      <c r="H39" s="97">
        <v>26.6</v>
      </c>
      <c r="I39" s="97">
        <v>27.7</v>
      </c>
    </row>
    <row r="40" spans="1:9" ht="37.5">
      <c r="A40" s="42" t="s">
        <v>85</v>
      </c>
      <c r="B40" s="33"/>
      <c r="C40" s="65"/>
      <c r="D40" s="65"/>
      <c r="E40" s="65"/>
      <c r="F40" s="66"/>
      <c r="G40" s="66"/>
      <c r="H40" s="66"/>
      <c r="I40" s="66"/>
    </row>
    <row r="41" spans="1:9" ht="18.75">
      <c r="A41" s="39" t="s">
        <v>12</v>
      </c>
      <c r="B41" s="75" t="s">
        <v>7</v>
      </c>
      <c r="C41" s="76">
        <v>7.27</v>
      </c>
      <c r="D41" s="101">
        <v>7.24</v>
      </c>
      <c r="E41" s="125">
        <v>7.3</v>
      </c>
      <c r="F41" s="101"/>
      <c r="G41" s="158">
        <v>7.3</v>
      </c>
      <c r="H41" s="125">
        <v>7.3</v>
      </c>
      <c r="I41" s="158">
        <v>7.3</v>
      </c>
    </row>
    <row r="42" spans="1:9" ht="18.75">
      <c r="A42" s="39" t="s">
        <v>86</v>
      </c>
      <c r="B42" s="75" t="s">
        <v>9</v>
      </c>
      <c r="C42" s="76">
        <v>102.46</v>
      </c>
      <c r="D42" s="76">
        <v>97.97</v>
      </c>
      <c r="E42" s="76">
        <v>100</v>
      </c>
      <c r="F42" s="97"/>
      <c r="G42" s="114">
        <v>100</v>
      </c>
      <c r="H42" s="76">
        <v>100</v>
      </c>
      <c r="I42" s="114">
        <v>100</v>
      </c>
    </row>
    <row r="43" spans="1:9" ht="18.75">
      <c r="A43" s="43" t="s">
        <v>87</v>
      </c>
      <c r="B43" s="33"/>
      <c r="C43" s="65"/>
      <c r="D43" s="65"/>
      <c r="E43" s="65"/>
      <c r="F43" s="67"/>
      <c r="G43" s="67"/>
      <c r="H43" s="67"/>
      <c r="I43" s="65"/>
    </row>
    <row r="44" spans="1:9" ht="18.75">
      <c r="A44" s="78" t="s">
        <v>88</v>
      </c>
      <c r="B44" s="75" t="s">
        <v>7</v>
      </c>
      <c r="C44" s="97">
        <v>2392.79</v>
      </c>
      <c r="D44" s="97">
        <v>1153.49</v>
      </c>
      <c r="E44" s="97">
        <v>1188.8900000000001</v>
      </c>
      <c r="F44" s="97"/>
      <c r="G44" s="97">
        <v>1224.9000000000001</v>
      </c>
      <c r="H44" s="97">
        <v>1250.02</v>
      </c>
      <c r="I44" s="97">
        <v>1275.67</v>
      </c>
    </row>
    <row r="45" spans="1:9" ht="18.75">
      <c r="A45" s="78" t="s">
        <v>14</v>
      </c>
      <c r="B45" s="75" t="s">
        <v>15</v>
      </c>
      <c r="C45" s="76">
        <v>1075</v>
      </c>
      <c r="D45" s="76">
        <v>1152</v>
      </c>
      <c r="E45" s="101">
        <v>1000</v>
      </c>
      <c r="F45" s="101"/>
      <c r="G45" s="158">
        <v>1000</v>
      </c>
      <c r="H45" s="101">
        <v>1000</v>
      </c>
      <c r="I45" s="158">
        <v>1000</v>
      </c>
    </row>
    <row r="46" spans="1:9" ht="18.75">
      <c r="A46" s="78" t="s">
        <v>16</v>
      </c>
      <c r="B46" s="75" t="s">
        <v>15</v>
      </c>
      <c r="C46" s="76">
        <f t="shared" ref="C46" si="2">C45/C72/1000</f>
        <v>6.6263946249152439E-2</v>
      </c>
      <c r="D46" s="76">
        <f t="shared" ref="D46:I46" si="3">D45/D72/1000</f>
        <v>7.1982004498875277E-2</v>
      </c>
      <c r="E46" s="76">
        <f t="shared" si="3"/>
        <v>6.3131313131313135E-2</v>
      </c>
      <c r="F46" s="76"/>
      <c r="G46" s="76">
        <f t="shared" si="3"/>
        <v>6.3775510204081634E-2</v>
      </c>
      <c r="H46" s="76">
        <f t="shared" si="3"/>
        <v>6.4391500321957507E-2</v>
      </c>
      <c r="I46" s="76">
        <f t="shared" si="3"/>
        <v>6.5061808718282377E-2</v>
      </c>
    </row>
    <row r="47" spans="1:9" ht="18.75">
      <c r="A47" s="43" t="s">
        <v>89</v>
      </c>
      <c r="B47" s="33"/>
      <c r="C47" s="65"/>
      <c r="D47" s="65"/>
      <c r="E47" s="65"/>
      <c r="F47" s="67"/>
      <c r="G47" s="119"/>
      <c r="H47" s="67"/>
      <c r="I47" s="120"/>
    </row>
    <row r="48" spans="1:9" ht="18.75">
      <c r="A48" s="44" t="s">
        <v>90</v>
      </c>
      <c r="B48" s="29" t="s">
        <v>91</v>
      </c>
      <c r="C48" s="30"/>
      <c r="D48" s="30"/>
      <c r="E48" s="30"/>
      <c r="F48" s="30"/>
      <c r="G48" s="34"/>
      <c r="H48" s="30"/>
      <c r="I48" s="34"/>
    </row>
    <row r="49" spans="1:9" ht="18.75">
      <c r="A49" s="44" t="s">
        <v>92</v>
      </c>
      <c r="B49" s="29" t="s">
        <v>93</v>
      </c>
      <c r="C49" s="30"/>
      <c r="D49" s="30"/>
      <c r="E49" s="30"/>
      <c r="F49" s="30"/>
      <c r="G49" s="32"/>
      <c r="H49" s="30"/>
      <c r="I49" s="32"/>
    </row>
    <row r="50" spans="1:9" ht="37.5">
      <c r="A50" s="43" t="s">
        <v>94</v>
      </c>
      <c r="B50" s="29"/>
      <c r="C50" s="30"/>
      <c r="D50" s="30"/>
      <c r="E50" s="30"/>
      <c r="F50" s="30"/>
      <c r="G50" s="32"/>
      <c r="H50" s="30"/>
      <c r="I50" s="32"/>
    </row>
    <row r="51" spans="1:9" ht="18.75">
      <c r="A51" s="170" t="s">
        <v>155</v>
      </c>
      <c r="B51" s="75" t="s">
        <v>7</v>
      </c>
      <c r="C51" s="76">
        <v>518.25</v>
      </c>
      <c r="D51" s="76">
        <v>771.15</v>
      </c>
      <c r="E51" s="97">
        <v>848.27</v>
      </c>
      <c r="F51" s="97"/>
      <c r="G51" s="168">
        <v>882.2</v>
      </c>
      <c r="H51" s="97">
        <v>917.5</v>
      </c>
      <c r="I51" s="168">
        <v>954.2</v>
      </c>
    </row>
    <row r="52" spans="1:9" ht="18.75">
      <c r="A52" s="78" t="s">
        <v>17</v>
      </c>
      <c r="B52" s="75" t="s">
        <v>9</v>
      </c>
      <c r="C52" s="76"/>
      <c r="D52" s="76">
        <v>148.80000000000001</v>
      </c>
      <c r="E52" s="76">
        <v>110</v>
      </c>
      <c r="F52" s="76"/>
      <c r="G52" s="114">
        <v>104</v>
      </c>
      <c r="H52" s="76">
        <v>104</v>
      </c>
      <c r="I52" s="114">
        <v>104</v>
      </c>
    </row>
    <row r="53" spans="1:9" ht="18.75">
      <c r="A53" s="42" t="s">
        <v>18</v>
      </c>
      <c r="B53" s="33"/>
      <c r="C53" s="30"/>
      <c r="D53" s="30"/>
      <c r="E53" s="30"/>
      <c r="F53" s="30"/>
      <c r="G53" s="32"/>
      <c r="H53" s="30"/>
      <c r="I53" s="32"/>
    </row>
    <row r="54" spans="1:9" ht="37.5">
      <c r="A54" s="80" t="s">
        <v>135</v>
      </c>
      <c r="B54" s="162" t="s">
        <v>19</v>
      </c>
      <c r="C54" s="101">
        <f>C56+C57+C58+C59+C60+C61+C62+C63+C64+C65</f>
        <v>113</v>
      </c>
      <c r="D54" s="101">
        <f>D56+D57+D58+D59+D60+D61+D62+D63+D64+D65</f>
        <v>120</v>
      </c>
      <c r="E54" s="101">
        <f t="shared" ref="E54:I54" si="4">E56+E57+E58+E59+E60+E61+E62+E63+E64+E65</f>
        <v>123</v>
      </c>
      <c r="F54" s="101"/>
      <c r="G54" s="101">
        <f t="shared" si="4"/>
        <v>123</v>
      </c>
      <c r="H54" s="101">
        <f t="shared" si="4"/>
        <v>123</v>
      </c>
      <c r="I54" s="101">
        <f t="shared" si="4"/>
        <v>123</v>
      </c>
    </row>
    <row r="55" spans="1:9" ht="18.75">
      <c r="A55" s="39" t="s">
        <v>55</v>
      </c>
      <c r="B55" s="75"/>
      <c r="C55" s="76"/>
      <c r="D55" s="76"/>
      <c r="E55" s="76"/>
      <c r="F55" s="76"/>
      <c r="G55" s="76"/>
      <c r="H55" s="76"/>
      <c r="I55" s="76"/>
    </row>
    <row r="56" spans="1:9" ht="37.5">
      <c r="A56" s="39" t="s">
        <v>143</v>
      </c>
      <c r="B56" s="75" t="s">
        <v>19</v>
      </c>
      <c r="C56" s="76">
        <v>13</v>
      </c>
      <c r="D56" s="76">
        <v>15</v>
      </c>
      <c r="E56" s="76">
        <v>15</v>
      </c>
      <c r="F56" s="76"/>
      <c r="G56" s="76">
        <v>15</v>
      </c>
      <c r="H56" s="76">
        <v>15</v>
      </c>
      <c r="I56" s="76">
        <v>15</v>
      </c>
    </row>
    <row r="57" spans="1:9" ht="20.25" customHeight="1">
      <c r="A57" s="39" t="s">
        <v>39</v>
      </c>
      <c r="B57" s="75" t="s">
        <v>19</v>
      </c>
      <c r="C57" s="76">
        <v>3</v>
      </c>
      <c r="D57" s="76">
        <v>2</v>
      </c>
      <c r="E57" s="76">
        <v>2</v>
      </c>
      <c r="F57" s="76"/>
      <c r="G57" s="76">
        <v>2</v>
      </c>
      <c r="H57" s="76">
        <v>2</v>
      </c>
      <c r="I57" s="76">
        <v>2</v>
      </c>
    </row>
    <row r="58" spans="1:9" ht="18.75">
      <c r="A58" s="39" t="s">
        <v>40</v>
      </c>
      <c r="B58" s="75" t="s">
        <v>19</v>
      </c>
      <c r="C58" s="76">
        <v>11</v>
      </c>
      <c r="D58" s="76">
        <v>10</v>
      </c>
      <c r="E58" s="76">
        <v>10</v>
      </c>
      <c r="F58" s="76"/>
      <c r="G58" s="76">
        <v>10</v>
      </c>
      <c r="H58" s="76">
        <v>10</v>
      </c>
      <c r="I58" s="76">
        <v>10</v>
      </c>
    </row>
    <row r="59" spans="1:9" ht="37.5">
      <c r="A59" s="39" t="s">
        <v>76</v>
      </c>
      <c r="B59" s="75" t="s">
        <v>19</v>
      </c>
      <c r="C59" s="76">
        <v>2</v>
      </c>
      <c r="D59" s="76">
        <v>2</v>
      </c>
      <c r="E59" s="76">
        <v>2</v>
      </c>
      <c r="F59" s="76"/>
      <c r="G59" s="76">
        <v>2</v>
      </c>
      <c r="H59" s="76">
        <v>2</v>
      </c>
      <c r="I59" s="76">
        <v>2</v>
      </c>
    </row>
    <row r="60" spans="1:9" ht="56.25">
      <c r="A60" s="39" t="s">
        <v>77</v>
      </c>
      <c r="B60" s="75" t="s">
        <v>19</v>
      </c>
      <c r="C60" s="76">
        <v>3</v>
      </c>
      <c r="D60" s="76">
        <v>3</v>
      </c>
      <c r="E60" s="76">
        <v>3</v>
      </c>
      <c r="F60" s="76"/>
      <c r="G60" s="76">
        <v>3</v>
      </c>
      <c r="H60" s="76">
        <v>3</v>
      </c>
      <c r="I60" s="76">
        <v>3</v>
      </c>
    </row>
    <row r="61" spans="1:9" ht="18.75">
      <c r="A61" s="39" t="s">
        <v>13</v>
      </c>
      <c r="B61" s="75" t="s">
        <v>19</v>
      </c>
      <c r="C61" s="76">
        <v>6</v>
      </c>
      <c r="D61" s="76">
        <v>5</v>
      </c>
      <c r="E61" s="76">
        <v>7</v>
      </c>
      <c r="F61" s="76"/>
      <c r="G61" s="76">
        <v>7</v>
      </c>
      <c r="H61" s="76">
        <v>7</v>
      </c>
      <c r="I61" s="76">
        <v>7</v>
      </c>
    </row>
    <row r="62" spans="1:9" ht="37.5">
      <c r="A62" s="39" t="s">
        <v>78</v>
      </c>
      <c r="B62" s="75" t="s">
        <v>19</v>
      </c>
      <c r="C62" s="76">
        <v>43</v>
      </c>
      <c r="D62" s="76">
        <v>44</v>
      </c>
      <c r="E62" s="76">
        <v>43</v>
      </c>
      <c r="F62" s="76"/>
      <c r="G62" s="76">
        <v>43</v>
      </c>
      <c r="H62" s="76">
        <v>43</v>
      </c>
      <c r="I62" s="76">
        <v>43</v>
      </c>
    </row>
    <row r="63" spans="1:9" ht="18.75">
      <c r="A63" s="79" t="s">
        <v>96</v>
      </c>
      <c r="B63" s="75" t="s">
        <v>19</v>
      </c>
      <c r="C63" s="76">
        <v>19</v>
      </c>
      <c r="D63" s="76">
        <v>22</v>
      </c>
      <c r="E63" s="76">
        <v>24</v>
      </c>
      <c r="F63" s="76"/>
      <c r="G63" s="76">
        <v>24</v>
      </c>
      <c r="H63" s="76">
        <v>24</v>
      </c>
      <c r="I63" s="76">
        <v>24</v>
      </c>
    </row>
    <row r="64" spans="1:9" ht="18.75">
      <c r="A64" s="79" t="s">
        <v>97</v>
      </c>
      <c r="B64" s="75" t="s">
        <v>19</v>
      </c>
      <c r="C64" s="76">
        <v>1</v>
      </c>
      <c r="D64" s="76">
        <v>1</v>
      </c>
      <c r="E64" s="76">
        <v>1</v>
      </c>
      <c r="F64" s="76"/>
      <c r="G64" s="76">
        <v>1</v>
      </c>
      <c r="H64" s="76">
        <v>1</v>
      </c>
      <c r="I64" s="76">
        <v>1</v>
      </c>
    </row>
    <row r="65" spans="1:9" ht="18.75">
      <c r="A65" s="39" t="s">
        <v>44</v>
      </c>
      <c r="B65" s="75" t="s">
        <v>19</v>
      </c>
      <c r="C65" s="76">
        <v>12</v>
      </c>
      <c r="D65" s="76">
        <v>16</v>
      </c>
      <c r="E65" s="76">
        <v>16</v>
      </c>
      <c r="F65" s="76"/>
      <c r="G65" s="76">
        <v>16</v>
      </c>
      <c r="H65" s="76">
        <v>16</v>
      </c>
      <c r="I65" s="76">
        <v>16</v>
      </c>
    </row>
    <row r="66" spans="1:9" ht="37.5">
      <c r="A66" s="80" t="s">
        <v>58</v>
      </c>
      <c r="B66" s="162" t="s">
        <v>9</v>
      </c>
      <c r="C66" s="125">
        <f t="shared" ref="C66" si="5">C22/C10*100</f>
        <v>25.038239456190119</v>
      </c>
      <c r="D66" s="125">
        <f t="shared" ref="D66:I66" si="6">D22/D10*100</f>
        <v>33.962358567293535</v>
      </c>
      <c r="E66" s="125">
        <f t="shared" si="6"/>
        <v>43.640945489512227</v>
      </c>
      <c r="F66" s="125"/>
      <c r="G66" s="125">
        <f t="shared" si="6"/>
        <v>44.266714673054459</v>
      </c>
      <c r="H66" s="125">
        <f t="shared" si="6"/>
        <v>43.853614336532651</v>
      </c>
      <c r="I66" s="125">
        <f t="shared" si="6"/>
        <v>44.505037225726745</v>
      </c>
    </row>
    <row r="67" spans="1:9" ht="37.5">
      <c r="A67" s="80" t="s">
        <v>136</v>
      </c>
      <c r="B67" s="162" t="s">
        <v>19</v>
      </c>
      <c r="C67" s="101">
        <v>101</v>
      </c>
      <c r="D67" s="101">
        <v>109</v>
      </c>
      <c r="E67" s="101">
        <v>112</v>
      </c>
      <c r="F67" s="101"/>
      <c r="G67" s="101">
        <v>112</v>
      </c>
      <c r="H67" s="101">
        <v>112</v>
      </c>
      <c r="I67" s="101">
        <v>112</v>
      </c>
    </row>
    <row r="68" spans="1:9" ht="37.5">
      <c r="A68" s="39" t="s">
        <v>129</v>
      </c>
      <c r="B68" s="75" t="s">
        <v>9</v>
      </c>
      <c r="C68" s="76"/>
      <c r="D68" s="76"/>
      <c r="E68" s="76"/>
      <c r="F68" s="76"/>
      <c r="G68" s="115"/>
      <c r="H68" s="76"/>
      <c r="I68" s="115"/>
    </row>
    <row r="69" spans="1:9" ht="18.75">
      <c r="A69" s="39" t="s">
        <v>154</v>
      </c>
      <c r="B69" s="75" t="s">
        <v>19</v>
      </c>
      <c r="C69" s="101">
        <v>306</v>
      </c>
      <c r="D69" s="76">
        <v>390</v>
      </c>
      <c r="E69" s="76">
        <v>404</v>
      </c>
      <c r="F69" s="76"/>
      <c r="G69" s="76">
        <v>404</v>
      </c>
      <c r="H69" s="76">
        <v>404</v>
      </c>
      <c r="I69" s="76">
        <v>404</v>
      </c>
    </row>
    <row r="70" spans="1:9" ht="37.5">
      <c r="A70" s="81" t="s">
        <v>1</v>
      </c>
      <c r="B70" s="82" t="s">
        <v>7</v>
      </c>
      <c r="C70" s="103">
        <v>2088.81</v>
      </c>
      <c r="D70" s="103">
        <v>5430.63</v>
      </c>
      <c r="E70" s="103">
        <v>5000</v>
      </c>
      <c r="F70" s="103"/>
      <c r="G70" s="116">
        <v>3000</v>
      </c>
      <c r="H70" s="103">
        <v>2000</v>
      </c>
      <c r="I70" s="116">
        <v>1000</v>
      </c>
    </row>
    <row r="71" spans="1:9" ht="18.75">
      <c r="A71" s="179" t="s">
        <v>62</v>
      </c>
      <c r="B71" s="180"/>
      <c r="C71" s="180"/>
      <c r="D71" s="180"/>
      <c r="E71" s="180"/>
      <c r="F71" s="180"/>
      <c r="G71" s="180"/>
      <c r="H71" s="180"/>
      <c r="I71" s="181"/>
    </row>
    <row r="72" spans="1:9" ht="18.75">
      <c r="A72" s="83" t="s">
        <v>63</v>
      </c>
      <c r="B72" s="88" t="s">
        <v>21</v>
      </c>
      <c r="C72" s="84">
        <v>16.222999999999999</v>
      </c>
      <c r="D72" s="84">
        <v>16.004000000000001</v>
      </c>
      <c r="E72" s="84">
        <v>15.84</v>
      </c>
      <c r="F72" s="85">
        <v>15.6</v>
      </c>
      <c r="G72" s="86">
        <v>15.68</v>
      </c>
      <c r="H72" s="85">
        <v>15.53</v>
      </c>
      <c r="I72" s="87">
        <v>15.37</v>
      </c>
    </row>
    <row r="73" spans="1:9" ht="72.75" customHeight="1">
      <c r="A73" s="83" t="s">
        <v>130</v>
      </c>
      <c r="B73" s="88" t="s">
        <v>21</v>
      </c>
      <c r="C73" s="164">
        <f t="shared" ref="C73" si="7">C75+C76+C77+C78+C79+C80+C81+C82+C83+C84+C85+C86+C87</f>
        <v>6.8236999999999988</v>
      </c>
      <c r="D73" s="164">
        <f t="shared" ref="D73:H73" si="8">D75+D76+D77+D78+D79+D80+D81+D82+D83+D84+D85+D86+D87</f>
        <v>8.06</v>
      </c>
      <c r="E73" s="84">
        <f t="shared" si="8"/>
        <v>10.4</v>
      </c>
      <c r="F73" s="84">
        <v>8.06</v>
      </c>
      <c r="G73" s="84">
        <f t="shared" si="8"/>
        <v>9.2199999999999989</v>
      </c>
      <c r="H73" s="84">
        <f t="shared" si="8"/>
        <v>8.32</v>
      </c>
      <c r="I73" s="84">
        <f t="shared" ref="I73" si="9">I75+I76+I77+I78+I79+I80+I81+I82+I83+I84+I85+I86+I87</f>
        <v>8.32</v>
      </c>
    </row>
    <row r="74" spans="1:9" ht="19.5">
      <c r="A74" s="37" t="s">
        <v>22</v>
      </c>
      <c r="B74" s="29"/>
      <c r="C74" s="126"/>
      <c r="D74" s="126"/>
      <c r="E74" s="65"/>
      <c r="F74" s="67"/>
      <c r="G74" s="68"/>
      <c r="H74" s="67"/>
      <c r="I74" s="67"/>
    </row>
    <row r="75" spans="1:9" ht="37.5">
      <c r="A75" s="47" t="s">
        <v>143</v>
      </c>
      <c r="B75" s="75" t="s">
        <v>21</v>
      </c>
      <c r="C75" s="97">
        <v>1.2950999999999999</v>
      </c>
      <c r="D75" s="97">
        <v>0.95</v>
      </c>
      <c r="E75" s="76">
        <v>0.97</v>
      </c>
      <c r="F75" s="76"/>
      <c r="G75" s="76">
        <v>0.97</v>
      </c>
      <c r="H75" s="76">
        <v>0.97</v>
      </c>
      <c r="I75" s="76">
        <v>0.97</v>
      </c>
    </row>
    <row r="76" spans="1:9" ht="18.75">
      <c r="A76" s="100" t="s">
        <v>39</v>
      </c>
      <c r="B76" s="75" t="s">
        <v>21</v>
      </c>
      <c r="C76" s="97">
        <v>0.1153</v>
      </c>
      <c r="D76" s="97">
        <v>0.08</v>
      </c>
      <c r="E76" s="76">
        <v>0.08</v>
      </c>
      <c r="F76" s="76"/>
      <c r="G76" s="76">
        <v>0.08</v>
      </c>
      <c r="H76" s="76">
        <v>0.08</v>
      </c>
      <c r="I76" s="76">
        <v>0.08</v>
      </c>
    </row>
    <row r="77" spans="1:9" ht="18.75">
      <c r="A77" s="100" t="s">
        <v>40</v>
      </c>
      <c r="B77" s="75" t="s">
        <v>21</v>
      </c>
      <c r="C77" s="97">
        <v>0.73899999999999999</v>
      </c>
      <c r="D77" s="97">
        <v>1.1000000000000001</v>
      </c>
      <c r="E77" s="76">
        <v>0.75</v>
      </c>
      <c r="F77" s="76"/>
      <c r="G77" s="76">
        <v>0.75</v>
      </c>
      <c r="H77" s="76">
        <v>0.75</v>
      </c>
      <c r="I77" s="76">
        <v>0.75</v>
      </c>
    </row>
    <row r="78" spans="1:9" ht="37.5">
      <c r="A78" s="78" t="s">
        <v>76</v>
      </c>
      <c r="B78" s="75" t="s">
        <v>21</v>
      </c>
      <c r="C78" s="97">
        <v>0.29349999999999998</v>
      </c>
      <c r="D78" s="97">
        <v>0.24</v>
      </c>
      <c r="E78" s="76">
        <v>0.24</v>
      </c>
      <c r="F78" s="76"/>
      <c r="G78" s="76">
        <v>0.24</v>
      </c>
      <c r="H78" s="76">
        <v>0.24</v>
      </c>
      <c r="I78" s="76">
        <v>0.24</v>
      </c>
    </row>
    <row r="79" spans="1:9" ht="18.75">
      <c r="A79" s="100" t="s">
        <v>77</v>
      </c>
      <c r="B79" s="75" t="s">
        <v>21</v>
      </c>
      <c r="C79" s="97">
        <v>2.1000000000000001E-2</v>
      </c>
      <c r="D79" s="97">
        <v>0.04</v>
      </c>
      <c r="E79" s="76">
        <v>0.04</v>
      </c>
      <c r="F79" s="76"/>
      <c r="G79" s="76">
        <v>0.04</v>
      </c>
      <c r="H79" s="76">
        <v>0.04</v>
      </c>
      <c r="I79" s="76">
        <v>0.04</v>
      </c>
    </row>
    <row r="80" spans="1:9" ht="18.75">
      <c r="A80" s="100" t="s">
        <v>13</v>
      </c>
      <c r="B80" s="75" t="s">
        <v>21</v>
      </c>
      <c r="C80" s="97">
        <v>1.1144000000000001</v>
      </c>
      <c r="D80" s="97">
        <v>2.48</v>
      </c>
      <c r="E80" s="76">
        <v>4.8099999999999996</v>
      </c>
      <c r="F80" s="76"/>
      <c r="G80" s="97">
        <v>3.8</v>
      </c>
      <c r="H80" s="97">
        <v>3</v>
      </c>
      <c r="I80" s="97">
        <v>3</v>
      </c>
    </row>
    <row r="81" spans="1:10" ht="37.5">
      <c r="A81" s="39" t="s">
        <v>78</v>
      </c>
      <c r="B81" s="75" t="s">
        <v>21</v>
      </c>
      <c r="C81" s="97">
        <v>0.32950000000000002</v>
      </c>
      <c r="D81" s="97">
        <v>0.38</v>
      </c>
      <c r="E81" s="76">
        <v>0.37</v>
      </c>
      <c r="F81" s="76"/>
      <c r="G81" s="76">
        <v>0.37</v>
      </c>
      <c r="H81" s="76">
        <v>0.37</v>
      </c>
      <c r="I81" s="76">
        <v>0.37</v>
      </c>
    </row>
    <row r="82" spans="1:10" ht="18.75">
      <c r="A82" s="79" t="s">
        <v>96</v>
      </c>
      <c r="B82" s="75" t="s">
        <v>21</v>
      </c>
      <c r="C82" s="97">
        <v>0.53269999999999995</v>
      </c>
      <c r="D82" s="97">
        <v>0.57999999999999996</v>
      </c>
      <c r="E82" s="76">
        <v>0.69</v>
      </c>
      <c r="F82" s="76"/>
      <c r="G82" s="76">
        <v>0.69</v>
      </c>
      <c r="H82" s="76">
        <v>0.69</v>
      </c>
      <c r="I82" s="76">
        <v>0.69</v>
      </c>
    </row>
    <row r="83" spans="1:10" ht="18.75">
      <c r="A83" s="79" t="s">
        <v>97</v>
      </c>
      <c r="B83" s="75" t="s">
        <v>21</v>
      </c>
      <c r="C83" s="97">
        <v>8.9099999999999999E-2</v>
      </c>
      <c r="D83" s="97">
        <v>0.08</v>
      </c>
      <c r="E83" s="76">
        <v>0.08</v>
      </c>
      <c r="F83" s="76"/>
      <c r="G83" s="76">
        <v>0.08</v>
      </c>
      <c r="H83" s="76">
        <v>0.08</v>
      </c>
      <c r="I83" s="76">
        <v>0.08</v>
      </c>
    </row>
    <row r="84" spans="1:10" ht="37.5">
      <c r="A84" s="78" t="s">
        <v>38</v>
      </c>
      <c r="B84" s="75" t="s">
        <v>21</v>
      </c>
      <c r="C84" s="97">
        <v>0.52210000000000001</v>
      </c>
      <c r="D84" s="97">
        <v>0.55000000000000004</v>
      </c>
      <c r="E84" s="76">
        <v>0.54</v>
      </c>
      <c r="F84" s="76"/>
      <c r="G84" s="76">
        <v>0.54</v>
      </c>
      <c r="H84" s="76">
        <v>0.54</v>
      </c>
      <c r="I84" s="76">
        <v>0.54</v>
      </c>
    </row>
    <row r="85" spans="1:10" ht="18.75">
      <c r="A85" s="100" t="s">
        <v>41</v>
      </c>
      <c r="B85" s="75" t="s">
        <v>21</v>
      </c>
      <c r="C85" s="97">
        <v>0.90069999999999995</v>
      </c>
      <c r="D85" s="97">
        <v>0.85</v>
      </c>
      <c r="E85" s="76">
        <v>0.81</v>
      </c>
      <c r="F85" s="76"/>
      <c r="G85" s="76">
        <v>0.81</v>
      </c>
      <c r="H85" s="76">
        <v>0.81</v>
      </c>
      <c r="I85" s="76">
        <v>0.81</v>
      </c>
    </row>
    <row r="86" spans="1:10" ht="18.75">
      <c r="A86" s="100" t="s">
        <v>42</v>
      </c>
      <c r="B86" s="75" t="s">
        <v>21</v>
      </c>
      <c r="C86" s="97">
        <v>0.35470000000000002</v>
      </c>
      <c r="D86" s="97">
        <v>0.34</v>
      </c>
      <c r="E86" s="76">
        <v>0.33</v>
      </c>
      <c r="F86" s="76"/>
      <c r="G86" s="76">
        <v>0.33</v>
      </c>
      <c r="H86" s="76">
        <v>0.33</v>
      </c>
      <c r="I86" s="76">
        <v>0.33</v>
      </c>
    </row>
    <row r="87" spans="1:10" ht="18.75">
      <c r="A87" s="100" t="s">
        <v>44</v>
      </c>
      <c r="B87" s="75" t="s">
        <v>21</v>
      </c>
      <c r="C87" s="97">
        <v>0.51659999999999995</v>
      </c>
      <c r="D87" s="97">
        <v>0.39</v>
      </c>
      <c r="E87" s="76">
        <v>0.69</v>
      </c>
      <c r="F87" s="76"/>
      <c r="G87" s="76">
        <v>0.52</v>
      </c>
      <c r="H87" s="76">
        <v>0.42</v>
      </c>
      <c r="I87" s="76">
        <v>0.42</v>
      </c>
    </row>
    <row r="88" spans="1:10" ht="75" customHeight="1">
      <c r="A88" s="45" t="s">
        <v>48</v>
      </c>
      <c r="B88" s="73" t="s">
        <v>21</v>
      </c>
      <c r="C88" s="76">
        <f t="shared" ref="C88" si="10">C90+C91+C92+C93+C94</f>
        <v>0.46800000000000003</v>
      </c>
      <c r="D88" s="174">
        <f>D90+D91+D92+D93+D94</f>
        <v>0.45100000000000001</v>
      </c>
      <c r="E88" s="76">
        <f t="shared" ref="E88:I88" si="11">E90+E91+E92+E93+E94</f>
        <v>0.45600000000000002</v>
      </c>
      <c r="F88" s="76"/>
      <c r="G88" s="76">
        <f t="shared" si="11"/>
        <v>0.45600000000000002</v>
      </c>
      <c r="H88" s="76">
        <f t="shared" si="11"/>
        <v>0.45600000000000002</v>
      </c>
      <c r="I88" s="76">
        <f t="shared" si="11"/>
        <v>0.45600000000000002</v>
      </c>
      <c r="J88" s="161"/>
    </row>
    <row r="89" spans="1:10" ht="18.75">
      <c r="A89" s="46" t="s">
        <v>43</v>
      </c>
      <c r="B89" s="73"/>
      <c r="C89" s="74"/>
      <c r="D89" s="174"/>
      <c r="E89" s="74"/>
      <c r="F89" s="74"/>
      <c r="G89" s="105"/>
      <c r="H89" s="74"/>
      <c r="I89" s="105"/>
      <c r="J89" s="161"/>
    </row>
    <row r="90" spans="1:10" ht="37.5">
      <c r="A90" s="69" t="s">
        <v>125</v>
      </c>
      <c r="B90" s="75" t="s">
        <v>21</v>
      </c>
      <c r="C90" s="101">
        <v>0.08</v>
      </c>
      <c r="D90" s="174">
        <v>8.5999999999999993E-2</v>
      </c>
      <c r="E90" s="101">
        <v>0.09</v>
      </c>
      <c r="F90" s="101"/>
      <c r="G90" s="101">
        <v>0.09</v>
      </c>
      <c r="H90" s="101">
        <v>0.09</v>
      </c>
      <c r="I90" s="101">
        <v>0.09</v>
      </c>
      <c r="J90" s="161"/>
    </row>
    <row r="91" spans="1:10" ht="18.75">
      <c r="A91" s="69" t="s">
        <v>41</v>
      </c>
      <c r="B91" s="75" t="s">
        <v>21</v>
      </c>
      <c r="C91" s="101">
        <v>0.11</v>
      </c>
      <c r="D91" s="174">
        <v>9.4E-2</v>
      </c>
      <c r="E91" s="101">
        <v>0.1</v>
      </c>
      <c r="F91" s="101"/>
      <c r="G91" s="101">
        <v>0.1</v>
      </c>
      <c r="H91" s="101">
        <v>0.1</v>
      </c>
      <c r="I91" s="101">
        <v>0.1</v>
      </c>
      <c r="J91" s="161"/>
    </row>
    <row r="92" spans="1:10" ht="37.5">
      <c r="A92" s="70" t="s">
        <v>38</v>
      </c>
      <c r="B92" s="75" t="s">
        <v>21</v>
      </c>
      <c r="C92" s="101">
        <v>0.26</v>
      </c>
      <c r="D92" s="174">
        <v>0.25600000000000001</v>
      </c>
      <c r="E92" s="101">
        <v>0.25</v>
      </c>
      <c r="F92" s="101"/>
      <c r="G92" s="101">
        <v>0.25</v>
      </c>
      <c r="H92" s="101">
        <v>0.25</v>
      </c>
      <c r="I92" s="101">
        <v>0.25</v>
      </c>
      <c r="J92" s="161"/>
    </row>
    <row r="93" spans="1:10" ht="18.75">
      <c r="A93" s="70" t="s">
        <v>137</v>
      </c>
      <c r="B93" s="75" t="s">
        <v>21</v>
      </c>
      <c r="C93" s="101">
        <v>1.4E-2</v>
      </c>
      <c r="D93" s="174">
        <v>1.0999999999999999E-2</v>
      </c>
      <c r="E93" s="101">
        <v>1.2E-2</v>
      </c>
      <c r="F93" s="101"/>
      <c r="G93" s="101">
        <v>1.2E-2</v>
      </c>
      <c r="H93" s="101">
        <v>1.2E-2</v>
      </c>
      <c r="I93" s="101">
        <v>1.2E-2</v>
      </c>
      <c r="J93" s="161"/>
    </row>
    <row r="94" spans="1:10" ht="37.5">
      <c r="A94" s="70" t="s">
        <v>126</v>
      </c>
      <c r="B94" s="75" t="s">
        <v>20</v>
      </c>
      <c r="C94" s="101">
        <v>4.0000000000000001E-3</v>
      </c>
      <c r="D94" s="174">
        <v>4.0000000000000001E-3</v>
      </c>
      <c r="E94" s="101">
        <v>4.0000000000000001E-3</v>
      </c>
      <c r="F94" s="101"/>
      <c r="G94" s="101">
        <v>4.0000000000000001E-3</v>
      </c>
      <c r="H94" s="101">
        <v>4.0000000000000001E-3</v>
      </c>
      <c r="I94" s="101">
        <v>4.0000000000000001E-3</v>
      </c>
      <c r="J94" s="161"/>
    </row>
    <row r="95" spans="1:10" ht="58.5">
      <c r="A95" s="165" t="s">
        <v>59</v>
      </c>
      <c r="B95" s="109" t="s">
        <v>21</v>
      </c>
      <c r="C95" s="166">
        <f t="shared" ref="C95" si="12">C97+C98+C99+C100+C101+C102+C103+C104+C105</f>
        <v>0.99299999999999999</v>
      </c>
      <c r="D95" s="166">
        <f t="shared" ref="D95:I95" si="13">D97+D98+D99+D100+D101+D102+D103+D104+D105</f>
        <v>1.0840000000000001</v>
      </c>
      <c r="E95" s="166">
        <f t="shared" si="13"/>
        <v>1.1210000000000002</v>
      </c>
      <c r="F95" s="166">
        <v>1.1000000000000001</v>
      </c>
      <c r="G95" s="166">
        <f t="shared" si="13"/>
        <v>1.1210000000000002</v>
      </c>
      <c r="H95" s="166">
        <f t="shared" si="13"/>
        <v>1.1210000000000002</v>
      </c>
      <c r="I95" s="166">
        <f t="shared" si="13"/>
        <v>1.1210000000000002</v>
      </c>
      <c r="J95" s="161"/>
    </row>
    <row r="96" spans="1:10" ht="19.5">
      <c r="A96" s="37" t="s">
        <v>22</v>
      </c>
      <c r="B96" s="29"/>
      <c r="C96" s="65"/>
      <c r="D96" s="65"/>
      <c r="E96" s="65"/>
      <c r="F96" s="65"/>
      <c r="G96" s="66"/>
      <c r="H96" s="65"/>
      <c r="I96" s="66"/>
    </row>
    <row r="97" spans="1:10" ht="37.5">
      <c r="A97" s="94" t="s">
        <v>144</v>
      </c>
      <c r="B97" s="75" t="s">
        <v>21</v>
      </c>
      <c r="C97" s="76">
        <v>0.22</v>
      </c>
      <c r="D97" s="76">
        <v>0.28899999999999998</v>
      </c>
      <c r="E97" s="76">
        <v>0.31</v>
      </c>
      <c r="F97" s="76"/>
      <c r="G97" s="76">
        <v>0.31</v>
      </c>
      <c r="H97" s="76">
        <v>0.31</v>
      </c>
      <c r="I97" s="76">
        <v>0.31</v>
      </c>
    </row>
    <row r="98" spans="1:10" ht="24" customHeight="1">
      <c r="A98" s="79" t="s">
        <v>39</v>
      </c>
      <c r="B98" s="75" t="s">
        <v>21</v>
      </c>
      <c r="C98" s="76"/>
      <c r="D98" s="76"/>
      <c r="E98" s="76"/>
      <c r="F98" s="76"/>
      <c r="G98" s="76"/>
      <c r="H98" s="76"/>
      <c r="I98" s="76"/>
    </row>
    <row r="99" spans="1:10" ht="18.75">
      <c r="A99" s="95" t="s">
        <v>40</v>
      </c>
      <c r="B99" s="75" t="s">
        <v>20</v>
      </c>
      <c r="C99" s="76">
        <v>7.0000000000000007E-2</v>
      </c>
      <c r="D99" s="76">
        <v>7.9000000000000001E-2</v>
      </c>
      <c r="E99" s="76">
        <v>8.5999999999999993E-2</v>
      </c>
      <c r="F99" s="76"/>
      <c r="G99" s="76">
        <v>8.5999999999999993E-2</v>
      </c>
      <c r="H99" s="76">
        <v>8.5999999999999993E-2</v>
      </c>
      <c r="I99" s="76">
        <v>8.5999999999999993E-2</v>
      </c>
    </row>
    <row r="100" spans="1:10" ht="37.5">
      <c r="A100" s="96" t="s">
        <v>76</v>
      </c>
      <c r="B100" s="75" t="s">
        <v>20</v>
      </c>
      <c r="C100" s="76">
        <v>0.18</v>
      </c>
      <c r="D100" s="76">
        <v>0.127</v>
      </c>
      <c r="E100" s="76">
        <v>0.13</v>
      </c>
      <c r="F100" s="76"/>
      <c r="G100" s="76">
        <v>0.13</v>
      </c>
      <c r="H100" s="76">
        <v>0.13</v>
      </c>
      <c r="I100" s="76">
        <v>0.13</v>
      </c>
    </row>
    <row r="101" spans="1:10" ht="56.25">
      <c r="A101" s="95" t="s">
        <v>77</v>
      </c>
      <c r="B101" s="75" t="s">
        <v>20</v>
      </c>
      <c r="C101" s="76">
        <v>0.02</v>
      </c>
      <c r="D101" s="76">
        <v>0.04</v>
      </c>
      <c r="E101" s="76">
        <v>0.04</v>
      </c>
      <c r="F101" s="76"/>
      <c r="G101" s="76">
        <v>0.04</v>
      </c>
      <c r="H101" s="76">
        <v>0.04</v>
      </c>
      <c r="I101" s="76">
        <v>0.04</v>
      </c>
    </row>
    <row r="102" spans="1:10" ht="18.75">
      <c r="A102" s="95" t="s">
        <v>13</v>
      </c>
      <c r="B102" s="75" t="s">
        <v>20</v>
      </c>
      <c r="C102" s="76">
        <v>5.0000000000000001E-3</v>
      </c>
      <c r="D102" s="76">
        <v>6.0000000000000001E-3</v>
      </c>
      <c r="E102" s="76">
        <v>8.0000000000000002E-3</v>
      </c>
      <c r="F102" s="76"/>
      <c r="G102" s="76">
        <v>8.0000000000000002E-3</v>
      </c>
      <c r="H102" s="76">
        <v>8.0000000000000002E-3</v>
      </c>
      <c r="I102" s="76">
        <v>8.0000000000000002E-3</v>
      </c>
    </row>
    <row r="103" spans="1:10" ht="37.5">
      <c r="A103" s="95" t="s">
        <v>78</v>
      </c>
      <c r="B103" s="75" t="s">
        <v>20</v>
      </c>
      <c r="C103" s="76">
        <v>0.32</v>
      </c>
      <c r="D103" s="76">
        <v>0.34799999999999998</v>
      </c>
      <c r="E103" s="76">
        <v>0.33500000000000002</v>
      </c>
      <c r="F103" s="76"/>
      <c r="G103" s="76">
        <v>0.33500000000000002</v>
      </c>
      <c r="H103" s="76">
        <v>0.33500000000000002</v>
      </c>
      <c r="I103" s="76">
        <v>0.33500000000000002</v>
      </c>
    </row>
    <row r="104" spans="1:10" ht="18.75">
      <c r="A104" s="79" t="s">
        <v>96</v>
      </c>
      <c r="B104" s="75" t="s">
        <v>20</v>
      </c>
      <c r="C104" s="76">
        <v>0.08</v>
      </c>
      <c r="D104" s="76">
        <v>9.4E-2</v>
      </c>
      <c r="E104" s="76">
        <v>0.114</v>
      </c>
      <c r="F104" s="76"/>
      <c r="G104" s="76">
        <v>0.114</v>
      </c>
      <c r="H104" s="76">
        <v>0.114</v>
      </c>
      <c r="I104" s="76">
        <v>0.114</v>
      </c>
    </row>
    <row r="105" spans="1:10" ht="18.75">
      <c r="A105" s="95" t="s">
        <v>44</v>
      </c>
      <c r="B105" s="75" t="s">
        <v>20</v>
      </c>
      <c r="C105" s="76">
        <v>9.8000000000000004E-2</v>
      </c>
      <c r="D105" s="76">
        <v>0.10100000000000001</v>
      </c>
      <c r="E105" s="176">
        <v>9.8000000000000004E-2</v>
      </c>
      <c r="F105" s="175"/>
      <c r="G105" s="176">
        <v>9.8000000000000004E-2</v>
      </c>
      <c r="H105" s="176">
        <v>9.8000000000000004E-2</v>
      </c>
      <c r="I105" s="176">
        <v>9.8000000000000004E-2</v>
      </c>
    </row>
    <row r="106" spans="1:10" ht="37.5">
      <c r="A106" s="90" t="s">
        <v>64</v>
      </c>
      <c r="B106" s="71" t="s">
        <v>9</v>
      </c>
      <c r="C106" s="98">
        <v>1.86</v>
      </c>
      <c r="D106" s="98">
        <v>0.79</v>
      </c>
      <c r="E106" s="98">
        <v>0.7</v>
      </c>
      <c r="F106" s="98">
        <v>0.9</v>
      </c>
      <c r="G106" s="99">
        <v>0.7</v>
      </c>
      <c r="H106" s="98">
        <v>0.8</v>
      </c>
      <c r="I106" s="111">
        <v>0.7</v>
      </c>
    </row>
    <row r="107" spans="1:10" ht="56.25">
      <c r="A107" s="91" t="s">
        <v>131</v>
      </c>
      <c r="B107" s="71" t="s">
        <v>10</v>
      </c>
      <c r="C107" s="72">
        <v>59464.27</v>
      </c>
      <c r="D107" s="72">
        <v>75005.649999999994</v>
      </c>
      <c r="E107" s="129">
        <v>93977.98</v>
      </c>
      <c r="F107" s="129">
        <v>78527.759999999995</v>
      </c>
      <c r="G107" s="130">
        <v>89646.85</v>
      </c>
      <c r="H107" s="129">
        <v>87551.54</v>
      </c>
      <c r="I107" s="130">
        <v>91739.75</v>
      </c>
      <c r="J107" s="127"/>
    </row>
    <row r="108" spans="1:10" ht="19.5">
      <c r="A108" s="37" t="s">
        <v>22</v>
      </c>
      <c r="B108" s="29"/>
      <c r="C108" s="65"/>
      <c r="D108" s="65"/>
      <c r="E108" s="65"/>
      <c r="F108" s="67"/>
      <c r="G108" s="68"/>
      <c r="H108" s="67"/>
      <c r="I108" s="66"/>
    </row>
    <row r="109" spans="1:10" ht="37.5">
      <c r="A109" s="47" t="s">
        <v>142</v>
      </c>
      <c r="B109" s="75" t="s">
        <v>10</v>
      </c>
      <c r="C109" s="97">
        <v>70635.03</v>
      </c>
      <c r="D109" s="97">
        <v>63921.77</v>
      </c>
      <c r="E109" s="97">
        <v>69759.7</v>
      </c>
      <c r="F109" s="97"/>
      <c r="G109" s="97">
        <v>71155.17</v>
      </c>
      <c r="H109" s="97">
        <v>73829.39</v>
      </c>
      <c r="I109" s="97">
        <v>76607.28</v>
      </c>
    </row>
    <row r="110" spans="1:10" ht="18.75">
      <c r="A110" s="100" t="s">
        <v>39</v>
      </c>
      <c r="B110" s="75" t="s">
        <v>10</v>
      </c>
      <c r="C110" s="97">
        <v>100215.7</v>
      </c>
      <c r="D110" s="97">
        <v>99913.29</v>
      </c>
      <c r="E110" s="97">
        <v>110218.25</v>
      </c>
      <c r="F110" s="97"/>
      <c r="G110" s="97">
        <v>113524.8</v>
      </c>
      <c r="H110" s="97">
        <v>116930.55</v>
      </c>
      <c r="I110" s="97">
        <v>120438.46</v>
      </c>
    </row>
    <row r="111" spans="1:10" ht="18.75">
      <c r="A111" s="100" t="s">
        <v>40</v>
      </c>
      <c r="B111" s="75" t="s">
        <v>10</v>
      </c>
      <c r="C111" s="97">
        <v>52656.42</v>
      </c>
      <c r="D111" s="97">
        <v>79330.37</v>
      </c>
      <c r="E111" s="97">
        <v>85213.62</v>
      </c>
      <c r="F111" s="97"/>
      <c r="G111" s="97">
        <v>89218.96</v>
      </c>
      <c r="H111" s="97">
        <v>91894.75</v>
      </c>
      <c r="I111" s="97">
        <v>94652.59</v>
      </c>
    </row>
    <row r="112" spans="1:10" ht="37.5">
      <c r="A112" s="96" t="s">
        <v>76</v>
      </c>
      <c r="B112" s="75" t="s">
        <v>10</v>
      </c>
      <c r="C112" s="97">
        <v>52041.62</v>
      </c>
      <c r="D112" s="97">
        <v>65202.54</v>
      </c>
      <c r="E112" s="97">
        <v>74778.7</v>
      </c>
      <c r="F112" s="97"/>
      <c r="G112" s="97">
        <v>77869.990000000005</v>
      </c>
      <c r="H112" s="97">
        <v>81535.27</v>
      </c>
      <c r="I112" s="97">
        <v>85366.53</v>
      </c>
    </row>
    <row r="113" spans="1:9" ht="18.75">
      <c r="A113" s="100" t="s">
        <v>77</v>
      </c>
      <c r="B113" s="75" t="s">
        <v>10</v>
      </c>
      <c r="C113" s="97">
        <v>29915.71</v>
      </c>
      <c r="D113" s="97">
        <v>41885.67</v>
      </c>
      <c r="E113" s="97">
        <v>59583.33</v>
      </c>
      <c r="F113" s="97"/>
      <c r="G113" s="97">
        <v>61250</v>
      </c>
      <c r="H113" s="97">
        <v>63125</v>
      </c>
      <c r="I113" s="97">
        <v>65041.67</v>
      </c>
    </row>
    <row r="114" spans="1:9" ht="18.75">
      <c r="A114" s="78" t="s">
        <v>13</v>
      </c>
      <c r="B114" s="75" t="s">
        <v>10</v>
      </c>
      <c r="C114" s="97">
        <v>65374.19</v>
      </c>
      <c r="D114" s="97">
        <v>99498.63</v>
      </c>
      <c r="E114" s="97">
        <v>121208.06</v>
      </c>
      <c r="F114" s="97"/>
      <c r="G114" s="97">
        <v>108457.2</v>
      </c>
      <c r="H114" s="97">
        <v>105579.57</v>
      </c>
      <c r="I114" s="97">
        <v>112155.64</v>
      </c>
    </row>
    <row r="115" spans="1:9" ht="37.5">
      <c r="A115" s="47" t="s">
        <v>78</v>
      </c>
      <c r="B115" s="75" t="s">
        <v>10</v>
      </c>
      <c r="C115" s="97">
        <v>21986.75</v>
      </c>
      <c r="D115" s="97">
        <v>23849.3</v>
      </c>
      <c r="E115" s="97">
        <v>28931.16</v>
      </c>
      <c r="F115" s="97"/>
      <c r="G115" s="97">
        <v>30283.06</v>
      </c>
      <c r="H115" s="97">
        <v>31476.45</v>
      </c>
      <c r="I115" s="97">
        <v>32486.41</v>
      </c>
    </row>
    <row r="116" spans="1:9" ht="18.75">
      <c r="A116" s="79" t="s">
        <v>96</v>
      </c>
      <c r="B116" s="75" t="s">
        <v>10</v>
      </c>
      <c r="C116" s="97">
        <v>68946.91</v>
      </c>
      <c r="D116" s="97">
        <v>74177.320000000007</v>
      </c>
      <c r="E116" s="97">
        <v>89929.54</v>
      </c>
      <c r="F116" s="97"/>
      <c r="G116" s="97">
        <v>93889.7</v>
      </c>
      <c r="H116" s="97">
        <v>97582.6</v>
      </c>
      <c r="I116" s="97">
        <v>101409.14</v>
      </c>
    </row>
    <row r="117" spans="1:9" ht="18.75">
      <c r="A117" s="79" t="s">
        <v>97</v>
      </c>
      <c r="B117" s="75" t="s">
        <v>10</v>
      </c>
      <c r="C117" s="97">
        <v>82092.12</v>
      </c>
      <c r="D117" s="97">
        <v>80400.11</v>
      </c>
      <c r="E117" s="97">
        <v>80898.27</v>
      </c>
      <c r="F117" s="97"/>
      <c r="G117" s="97">
        <v>84935.06</v>
      </c>
      <c r="H117" s="97">
        <v>88333.33</v>
      </c>
      <c r="I117" s="97">
        <v>91839.83</v>
      </c>
    </row>
    <row r="118" spans="1:9" ht="37.5">
      <c r="A118" s="47" t="s">
        <v>38</v>
      </c>
      <c r="B118" s="75" t="s">
        <v>10</v>
      </c>
      <c r="C118" s="125">
        <v>62611.33</v>
      </c>
      <c r="D118" s="125">
        <v>66324.89</v>
      </c>
      <c r="E118" s="125">
        <v>67715.289999999994</v>
      </c>
      <c r="F118" s="125"/>
      <c r="G118" s="125">
        <v>70423.899999999994</v>
      </c>
      <c r="H118" s="125">
        <v>73240.800000000003</v>
      </c>
      <c r="I118" s="125">
        <v>76170.5</v>
      </c>
    </row>
    <row r="119" spans="1:9" ht="18.75">
      <c r="A119" s="45" t="s">
        <v>41</v>
      </c>
      <c r="B119" s="75" t="s">
        <v>10</v>
      </c>
      <c r="C119" s="125">
        <v>45657.41</v>
      </c>
      <c r="D119" s="125">
        <v>51868.11</v>
      </c>
      <c r="E119" s="125">
        <v>65711.28</v>
      </c>
      <c r="F119" s="125"/>
      <c r="G119" s="125">
        <v>68339.73</v>
      </c>
      <c r="H119" s="125">
        <v>71073.3</v>
      </c>
      <c r="I119" s="125">
        <v>73916.25</v>
      </c>
    </row>
    <row r="120" spans="1:9" ht="18.75">
      <c r="A120" s="100" t="s">
        <v>42</v>
      </c>
      <c r="B120" s="75" t="s">
        <v>10</v>
      </c>
      <c r="C120" s="125">
        <v>52990.11</v>
      </c>
      <c r="D120" s="125">
        <v>58210.29</v>
      </c>
      <c r="E120" s="125">
        <v>66612.23</v>
      </c>
      <c r="F120" s="125"/>
      <c r="G120" s="125">
        <v>69276.72</v>
      </c>
      <c r="H120" s="125">
        <v>72047.789999999994</v>
      </c>
      <c r="I120" s="125">
        <v>74929.7</v>
      </c>
    </row>
    <row r="121" spans="1:9" ht="18.75">
      <c r="A121" s="100" t="s">
        <v>44</v>
      </c>
      <c r="B121" s="75" t="s">
        <v>10</v>
      </c>
      <c r="C121" s="125">
        <v>60332.639999999999</v>
      </c>
      <c r="D121" s="125">
        <v>65087.48</v>
      </c>
      <c r="E121" s="125">
        <v>95863.9</v>
      </c>
      <c r="F121" s="125"/>
      <c r="G121" s="125">
        <v>99698.41</v>
      </c>
      <c r="H121" s="125">
        <v>83996.08</v>
      </c>
      <c r="I121" s="125">
        <v>87355.92</v>
      </c>
    </row>
    <row r="122" spans="1:9" ht="58.9" customHeight="1">
      <c r="A122" s="45" t="s">
        <v>138</v>
      </c>
      <c r="B122" s="75" t="s">
        <v>10</v>
      </c>
      <c r="C122" s="125">
        <v>51255.17</v>
      </c>
      <c r="D122" s="171">
        <v>55537.08</v>
      </c>
      <c r="E122" s="97">
        <v>57664.67</v>
      </c>
      <c r="F122" s="97"/>
      <c r="G122" s="97">
        <v>60348.83</v>
      </c>
      <c r="H122" s="97">
        <v>62762.79</v>
      </c>
      <c r="I122" s="97">
        <v>64534.01</v>
      </c>
    </row>
    <row r="123" spans="1:9" ht="18.75">
      <c r="A123" s="46" t="s">
        <v>72</v>
      </c>
      <c r="B123" s="75"/>
      <c r="C123" s="125"/>
      <c r="D123" s="171"/>
      <c r="E123" s="97"/>
      <c r="F123" s="97"/>
      <c r="G123" s="97"/>
      <c r="H123" s="97"/>
      <c r="I123" s="97"/>
    </row>
    <row r="124" spans="1:9" ht="37.5">
      <c r="A124" s="69" t="s">
        <v>125</v>
      </c>
      <c r="B124" s="75" t="s">
        <v>10</v>
      </c>
      <c r="C124" s="125">
        <v>51942.81</v>
      </c>
      <c r="D124" s="171">
        <v>53973.96</v>
      </c>
      <c r="E124" s="125">
        <v>57479.519999999997</v>
      </c>
      <c r="F124" s="125"/>
      <c r="G124" s="125">
        <v>59778.69</v>
      </c>
      <c r="H124" s="125">
        <v>62169.84</v>
      </c>
      <c r="I124" s="125">
        <v>64656.6</v>
      </c>
    </row>
    <row r="125" spans="1:9" ht="18.75">
      <c r="A125" s="69" t="s">
        <v>41</v>
      </c>
      <c r="B125" s="75" t="s">
        <v>10</v>
      </c>
      <c r="C125" s="125">
        <v>46231.07</v>
      </c>
      <c r="D125" s="171">
        <v>47758.96</v>
      </c>
      <c r="E125" s="125">
        <v>49905.33</v>
      </c>
      <c r="F125" s="125"/>
      <c r="G125" s="125">
        <v>51901.54</v>
      </c>
      <c r="H125" s="125">
        <v>53977.599999999999</v>
      </c>
      <c r="I125" s="125">
        <v>56136.7</v>
      </c>
    </row>
    <row r="126" spans="1:9" ht="37.5">
      <c r="A126" s="70" t="s">
        <v>38</v>
      </c>
      <c r="B126" s="75" t="s">
        <v>10</v>
      </c>
      <c r="C126" s="125">
        <v>54027.66</v>
      </c>
      <c r="D126" s="171">
        <v>59643.6</v>
      </c>
      <c r="E126" s="125">
        <v>62336.4</v>
      </c>
      <c r="F126" s="125"/>
      <c r="G126" s="125">
        <v>64829.9</v>
      </c>
      <c r="H126" s="125">
        <v>67423.05</v>
      </c>
      <c r="I126" s="125">
        <v>68771.509999999995</v>
      </c>
    </row>
    <row r="127" spans="1:9" ht="18.75">
      <c r="A127" s="70" t="s">
        <v>133</v>
      </c>
      <c r="B127" s="75" t="s">
        <v>10</v>
      </c>
      <c r="C127" s="125">
        <v>34833.93</v>
      </c>
      <c r="D127" s="171">
        <v>41110.61</v>
      </c>
      <c r="E127" s="125">
        <v>42755.03</v>
      </c>
      <c r="F127" s="125"/>
      <c r="G127" s="125">
        <v>44465.21</v>
      </c>
      <c r="H127" s="125">
        <v>46243.8</v>
      </c>
      <c r="I127" s="125">
        <v>48093.57</v>
      </c>
    </row>
    <row r="128" spans="1:9" ht="37.5">
      <c r="A128" s="70" t="s">
        <v>126</v>
      </c>
      <c r="B128" s="75" t="s">
        <v>10</v>
      </c>
      <c r="C128" s="125">
        <v>46041.67</v>
      </c>
      <c r="D128" s="171">
        <v>48493.75</v>
      </c>
      <c r="E128" s="125">
        <v>49948.56</v>
      </c>
      <c r="F128" s="125"/>
      <c r="G128" s="125">
        <v>51946.45</v>
      </c>
      <c r="H128" s="125">
        <v>54024.32</v>
      </c>
      <c r="I128" s="125">
        <v>56185.3</v>
      </c>
    </row>
    <row r="129" spans="1:13" ht="60" customHeight="1">
      <c r="A129" s="172" t="s">
        <v>128</v>
      </c>
      <c r="B129" s="73" t="s">
        <v>10</v>
      </c>
      <c r="C129" s="173">
        <v>32037.97</v>
      </c>
      <c r="D129" s="173">
        <v>34675.120000000003</v>
      </c>
      <c r="E129" s="97">
        <v>41454.06</v>
      </c>
      <c r="F129" s="97">
        <v>37866.26</v>
      </c>
      <c r="G129" s="97">
        <v>42862.03</v>
      </c>
      <c r="H129" s="97">
        <v>44244.72</v>
      </c>
      <c r="I129" s="97">
        <v>45605.11</v>
      </c>
    </row>
    <row r="130" spans="1:13" ht="42.75" customHeight="1">
      <c r="A130" s="106" t="s">
        <v>132</v>
      </c>
      <c r="B130" s="107" t="s">
        <v>7</v>
      </c>
      <c r="C130" s="108">
        <v>4869.2</v>
      </c>
      <c r="D130" s="108">
        <v>7253.65</v>
      </c>
      <c r="E130" s="112">
        <v>11709.3</v>
      </c>
      <c r="F130" s="112">
        <v>7595.2</v>
      </c>
      <c r="G130" s="112">
        <v>9919.6</v>
      </c>
      <c r="H130" s="112">
        <v>8742.2000000000007</v>
      </c>
      <c r="I130" s="112">
        <v>9160.4</v>
      </c>
    </row>
    <row r="131" spans="1:13" ht="18.75">
      <c r="A131" s="50" t="s">
        <v>22</v>
      </c>
      <c r="B131" s="29"/>
      <c r="C131" s="126"/>
      <c r="D131" s="126"/>
      <c r="E131" s="131"/>
      <c r="F131" s="131"/>
      <c r="G131" s="131"/>
      <c r="H131" s="131"/>
      <c r="I131" s="131"/>
    </row>
    <row r="132" spans="1:13" ht="37.5">
      <c r="A132" s="50" t="s">
        <v>127</v>
      </c>
      <c r="B132" s="75" t="s">
        <v>7</v>
      </c>
      <c r="C132" s="97">
        <v>381.76</v>
      </c>
      <c r="D132" s="97">
        <v>451.06</v>
      </c>
      <c r="E132" s="125">
        <v>557.64</v>
      </c>
      <c r="F132" s="125">
        <v>480.75</v>
      </c>
      <c r="G132" s="125">
        <v>576.58000000000004</v>
      </c>
      <c r="H132" s="125">
        <v>595.17999999999995</v>
      </c>
      <c r="I132" s="125">
        <v>613.48</v>
      </c>
    </row>
    <row r="133" spans="1:13" ht="37.5">
      <c r="A133" s="163" t="s">
        <v>65</v>
      </c>
      <c r="B133" s="162" t="s">
        <v>7</v>
      </c>
      <c r="C133" s="125">
        <v>1175.78</v>
      </c>
      <c r="D133" s="125">
        <v>1263.77</v>
      </c>
      <c r="E133" s="125">
        <v>1300</v>
      </c>
      <c r="F133" s="125">
        <v>1346.5</v>
      </c>
      <c r="G133" s="125">
        <v>1346.5</v>
      </c>
      <c r="H133" s="125">
        <v>1400.36</v>
      </c>
      <c r="I133" s="125">
        <v>1456.37</v>
      </c>
    </row>
    <row r="134" spans="1:13" ht="23.25">
      <c r="A134" s="110" t="s">
        <v>23</v>
      </c>
      <c r="B134" s="109" t="s">
        <v>7</v>
      </c>
      <c r="C134" s="108">
        <v>35.54</v>
      </c>
      <c r="D134" s="108">
        <v>128.05000000000001</v>
      </c>
      <c r="E134" s="112">
        <v>30</v>
      </c>
      <c r="F134" s="125">
        <v>30</v>
      </c>
      <c r="G134" s="112">
        <v>30</v>
      </c>
      <c r="H134" s="112">
        <v>20</v>
      </c>
      <c r="I134" s="112">
        <v>20</v>
      </c>
      <c r="J134" s="167"/>
      <c r="K134" s="167"/>
      <c r="L134" s="167"/>
      <c r="M134" s="167"/>
    </row>
    <row r="135" spans="1:13" ht="19.5">
      <c r="A135" s="106" t="s">
        <v>2</v>
      </c>
      <c r="B135" s="109" t="s">
        <v>7</v>
      </c>
      <c r="C135" s="112">
        <v>70.52</v>
      </c>
      <c r="D135" s="112">
        <v>458.3</v>
      </c>
      <c r="E135" s="112">
        <v>50</v>
      </c>
      <c r="F135" s="125">
        <v>50</v>
      </c>
      <c r="G135" s="112">
        <v>60</v>
      </c>
      <c r="H135" s="112">
        <v>30</v>
      </c>
      <c r="I135" s="112">
        <v>30</v>
      </c>
    </row>
    <row r="136" spans="1:13" ht="37.5">
      <c r="A136" s="102" t="s">
        <v>66</v>
      </c>
      <c r="B136" s="82" t="s">
        <v>7</v>
      </c>
      <c r="C136" s="113">
        <f t="shared" ref="C136" si="14">C130+C134+C135</f>
        <v>4975.26</v>
      </c>
      <c r="D136" s="113">
        <f t="shared" ref="D136:I136" si="15">D130+D134+D135</f>
        <v>7840</v>
      </c>
      <c r="E136" s="132">
        <f t="shared" si="15"/>
        <v>11789.3</v>
      </c>
      <c r="F136" s="132">
        <f t="shared" si="15"/>
        <v>7675.2</v>
      </c>
      <c r="G136" s="132">
        <f t="shared" si="15"/>
        <v>10009.6</v>
      </c>
      <c r="H136" s="132">
        <f t="shared" si="15"/>
        <v>8792.2000000000007</v>
      </c>
      <c r="I136" s="132">
        <f t="shared" si="15"/>
        <v>9210.4</v>
      </c>
    </row>
  </sheetData>
  <mergeCells count="16">
    <mergeCell ref="A9:I9"/>
    <mergeCell ref="A24:I24"/>
    <mergeCell ref="A71:I71"/>
    <mergeCell ref="F7:G7"/>
    <mergeCell ref="H1:I1"/>
    <mergeCell ref="H2:I2"/>
    <mergeCell ref="C6:C8"/>
    <mergeCell ref="E6:E8"/>
    <mergeCell ref="A4:I4"/>
    <mergeCell ref="H7:H8"/>
    <mergeCell ref="I7:I8"/>
    <mergeCell ref="F6:I6"/>
    <mergeCell ref="A6:A8"/>
    <mergeCell ref="B6:B8"/>
    <mergeCell ref="A1:G1"/>
    <mergeCell ref="D6:D8"/>
  </mergeCells>
  <phoneticPr fontId="14" type="noConversion"/>
  <printOptions horizontalCentered="1"/>
  <pageMargins left="0.39370078740157483" right="0.39370078740157483" top="0.19685039370078741" bottom="0.19685039370078741" header="0" footer="0"/>
  <pageSetup paperSize="9" scale="65" fitToHeight="0" orientation="landscape" r:id="rId1"/>
  <headerFooter alignWithMargins="0"/>
  <rowBreaks count="5" manualBreakCount="5">
    <brk id="23" max="8" man="1"/>
    <brk id="46" max="8" man="1"/>
    <brk id="70" max="8" man="1"/>
    <brk id="94" max="8" man="1"/>
    <brk id="121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3" enableFormatConditionsCalculation="0">
    <tabColor indexed="50"/>
  </sheetPr>
  <dimension ref="A1:AF60"/>
  <sheetViews>
    <sheetView view="pageBreakPreview" zoomScale="60" zoomScaleNormal="60" workbookViewId="0">
      <pane ySplit="6" topLeftCell="A7" activePane="bottomLeft" state="frozen"/>
      <selection pane="bottomLeft" activeCell="E35" sqref="E35:H39"/>
    </sheetView>
  </sheetViews>
  <sheetFormatPr defaultRowHeight="12.75"/>
  <cols>
    <col min="1" max="1" width="94.28515625" customWidth="1"/>
    <col min="2" max="2" width="24.28515625" style="24" customWidth="1"/>
    <col min="3" max="5" width="15" bestFit="1" customWidth="1"/>
    <col min="6" max="6" width="13.7109375" customWidth="1"/>
    <col min="7" max="8" width="15" bestFit="1" customWidth="1"/>
    <col min="9" max="9" width="24.140625" style="19" customWidth="1"/>
    <col min="10" max="10" width="17.5703125" customWidth="1"/>
    <col min="11" max="11" width="17.140625" customWidth="1"/>
    <col min="12" max="12" width="20.7109375" customWidth="1"/>
    <col min="13" max="13" width="17.140625" customWidth="1"/>
    <col min="14" max="14" width="20.42578125" customWidth="1"/>
    <col min="15" max="15" width="16.85546875" customWidth="1"/>
    <col min="16" max="17" width="15.85546875" bestFit="1" customWidth="1"/>
    <col min="18" max="19" width="16" bestFit="1" customWidth="1"/>
    <col min="20" max="20" width="14.5703125" customWidth="1"/>
  </cols>
  <sheetData>
    <row r="1" spans="1:32" ht="22.5" customHeight="1">
      <c r="A1" s="17"/>
      <c r="B1" s="19"/>
      <c r="C1" s="17"/>
      <c r="D1" s="17"/>
      <c r="E1" s="17"/>
      <c r="F1" s="17"/>
      <c r="G1" s="17"/>
      <c r="H1" s="17"/>
      <c r="I1" s="18"/>
      <c r="J1" s="18"/>
      <c r="K1" s="18"/>
      <c r="L1" s="18"/>
      <c r="M1" s="18"/>
      <c r="N1" s="209" t="s">
        <v>52</v>
      </c>
      <c r="O1" s="209"/>
      <c r="P1" s="209"/>
      <c r="Q1" s="209"/>
      <c r="R1" s="209"/>
      <c r="S1" s="209"/>
      <c r="T1" s="210"/>
      <c r="U1" s="15"/>
      <c r="V1" s="15"/>
      <c r="W1" s="15"/>
      <c r="X1" s="15"/>
      <c r="Y1" s="15"/>
      <c r="Z1" s="15"/>
      <c r="AA1" s="15"/>
    </row>
    <row r="2" spans="1:32" ht="82.5" customHeight="1">
      <c r="A2" s="214" t="s">
        <v>123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214"/>
      <c r="O2" s="214"/>
      <c r="P2" s="214"/>
      <c r="Q2" s="214"/>
      <c r="R2" s="214"/>
      <c r="S2" s="214"/>
    </row>
    <row r="3" spans="1:32" ht="20.25">
      <c r="A3" s="215" t="s">
        <v>24</v>
      </c>
      <c r="B3" s="215"/>
      <c r="C3" s="215"/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215"/>
      <c r="O3" s="215"/>
      <c r="P3" s="215"/>
      <c r="Q3" s="215"/>
      <c r="R3" s="215"/>
      <c r="S3" s="215"/>
    </row>
    <row r="5" spans="1:32" ht="97.5" customHeight="1">
      <c r="A5" s="216" t="s">
        <v>46</v>
      </c>
      <c r="B5" s="211" t="s">
        <v>57</v>
      </c>
      <c r="C5" s="212"/>
      <c r="D5" s="212"/>
      <c r="E5" s="212"/>
      <c r="F5" s="212"/>
      <c r="G5" s="212"/>
      <c r="H5" s="213"/>
      <c r="I5" s="217" t="s">
        <v>25</v>
      </c>
      <c r="J5" s="212" t="s">
        <v>73</v>
      </c>
      <c r="K5" s="212"/>
      <c r="L5" s="212"/>
      <c r="M5" s="212"/>
      <c r="N5" s="212"/>
      <c r="O5" s="213"/>
      <c r="P5" s="217" t="s">
        <v>74</v>
      </c>
      <c r="Q5" s="217"/>
      <c r="R5" s="217"/>
      <c r="S5" s="217"/>
      <c r="T5" s="218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</row>
    <row r="6" spans="1:32" ht="78.75" customHeight="1">
      <c r="A6" s="216"/>
      <c r="B6" s="54" t="s">
        <v>5</v>
      </c>
      <c r="C6" s="169" t="s">
        <v>95</v>
      </c>
      <c r="D6" s="169" t="s">
        <v>134</v>
      </c>
      <c r="E6" s="169">
        <v>2022</v>
      </c>
      <c r="F6" s="169">
        <v>2023</v>
      </c>
      <c r="G6" s="169">
        <v>2024</v>
      </c>
      <c r="H6" s="54">
        <v>2025</v>
      </c>
      <c r="I6" s="217"/>
      <c r="J6" s="169" t="s">
        <v>95</v>
      </c>
      <c r="K6" s="169" t="s">
        <v>134</v>
      </c>
      <c r="L6" s="169">
        <v>2022</v>
      </c>
      <c r="M6" s="169">
        <v>2023</v>
      </c>
      <c r="N6" s="169">
        <v>2024</v>
      </c>
      <c r="O6" s="169">
        <v>2025</v>
      </c>
      <c r="P6" s="169" t="s">
        <v>134</v>
      </c>
      <c r="Q6" s="169">
        <v>2022</v>
      </c>
      <c r="R6" s="169">
        <v>2023</v>
      </c>
      <c r="S6" s="169">
        <v>2024</v>
      </c>
      <c r="T6" s="128">
        <v>2025</v>
      </c>
      <c r="U6" s="59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1:32" ht="101.25">
      <c r="A7" s="55" t="s">
        <v>26</v>
      </c>
      <c r="B7" s="56">
        <v>1</v>
      </c>
      <c r="C7" s="56">
        <v>2</v>
      </c>
      <c r="D7" s="56">
        <v>3</v>
      </c>
      <c r="E7" s="56">
        <v>4</v>
      </c>
      <c r="F7" s="56">
        <v>5</v>
      </c>
      <c r="G7" s="56">
        <v>6</v>
      </c>
      <c r="H7" s="56">
        <v>7</v>
      </c>
      <c r="I7" s="56">
        <v>8</v>
      </c>
      <c r="J7" s="56">
        <v>9</v>
      </c>
      <c r="K7" s="56">
        <v>10</v>
      </c>
      <c r="L7" s="56">
        <v>11</v>
      </c>
      <c r="M7" s="56">
        <v>12</v>
      </c>
      <c r="N7" s="56">
        <v>13</v>
      </c>
      <c r="O7" s="56">
        <v>14</v>
      </c>
      <c r="P7" s="57" t="s">
        <v>67</v>
      </c>
      <c r="Q7" s="57" t="s">
        <v>68</v>
      </c>
      <c r="R7" s="57" t="s">
        <v>69</v>
      </c>
      <c r="S7" s="57" t="s">
        <v>70</v>
      </c>
      <c r="T7" s="57" t="s">
        <v>71</v>
      </c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</row>
    <row r="8" spans="1:32" ht="27">
      <c r="A8" s="197" t="s">
        <v>27</v>
      </c>
      <c r="B8" s="198"/>
      <c r="C8" s="198"/>
      <c r="D8" s="198"/>
      <c r="E8" s="198"/>
      <c r="F8" s="198"/>
      <c r="G8" s="198"/>
      <c r="H8" s="198"/>
      <c r="I8" s="198"/>
      <c r="J8" s="198"/>
      <c r="K8" s="198"/>
      <c r="L8" s="198"/>
      <c r="M8" s="198"/>
      <c r="N8" s="198"/>
      <c r="O8" s="198"/>
      <c r="P8" s="198"/>
      <c r="Q8" s="198"/>
      <c r="R8" s="198"/>
      <c r="S8" s="198"/>
      <c r="T8" s="199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</row>
    <row r="9" spans="1:32" ht="27">
      <c r="A9" s="206" t="s">
        <v>114</v>
      </c>
      <c r="B9" s="207"/>
      <c r="C9" s="207"/>
      <c r="D9" s="207"/>
      <c r="E9" s="207"/>
      <c r="F9" s="207"/>
      <c r="G9" s="207"/>
      <c r="H9" s="207"/>
      <c r="I9" s="207"/>
      <c r="J9" s="207"/>
      <c r="K9" s="207"/>
      <c r="L9" s="207"/>
      <c r="M9" s="207"/>
      <c r="N9" s="207"/>
      <c r="O9" s="207"/>
      <c r="P9" s="207"/>
      <c r="Q9" s="207"/>
      <c r="R9" s="207"/>
      <c r="S9" s="207"/>
      <c r="T9" s="208"/>
    </row>
    <row r="10" spans="1:32" ht="52.5" customHeight="1">
      <c r="A10" s="133" t="s">
        <v>98</v>
      </c>
      <c r="B10" s="53"/>
      <c r="C10" s="134"/>
      <c r="D10" s="134"/>
      <c r="E10" s="134"/>
      <c r="F10" s="134"/>
      <c r="G10" s="134"/>
      <c r="H10" s="134"/>
      <c r="I10" s="53"/>
      <c r="J10" s="135"/>
      <c r="K10" s="135"/>
      <c r="L10" s="135"/>
      <c r="M10" s="135"/>
      <c r="N10" s="135"/>
      <c r="O10" s="135"/>
      <c r="P10" s="53"/>
      <c r="Q10" s="53"/>
      <c r="R10" s="53"/>
      <c r="S10" s="53"/>
      <c r="T10" s="53"/>
    </row>
    <row r="11" spans="1:32" ht="52.5">
      <c r="A11" s="136" t="s">
        <v>99</v>
      </c>
      <c r="B11" s="137" t="s">
        <v>29</v>
      </c>
      <c r="C11" s="134">
        <v>1.2569999999999999</v>
      </c>
      <c r="D11" s="134">
        <v>1.22</v>
      </c>
      <c r="E11" s="134">
        <v>1.22</v>
      </c>
      <c r="F11" s="134">
        <v>1.22</v>
      </c>
      <c r="G11" s="134">
        <v>1.22</v>
      </c>
      <c r="H11" s="134">
        <v>1.22</v>
      </c>
      <c r="I11" s="138">
        <v>104.62</v>
      </c>
      <c r="J11" s="139">
        <f t="shared" ref="J11:J22" si="0">C11*I11</f>
        <v>131.50734</v>
      </c>
      <c r="K11" s="139">
        <f t="shared" ref="K11:K22" si="1">D11*I11</f>
        <v>127.63640000000001</v>
      </c>
      <c r="L11" s="139">
        <f t="shared" ref="L11:L22" si="2">E11*I11</f>
        <v>127.63640000000001</v>
      </c>
      <c r="M11" s="139">
        <f t="shared" ref="M11:M22" si="3">F11*I11</f>
        <v>127.63640000000001</v>
      </c>
      <c r="N11" s="139">
        <f t="shared" ref="N11:N22" si="4">G11*I11</f>
        <v>127.63640000000001</v>
      </c>
      <c r="O11" s="139">
        <f t="shared" ref="O11:O22" si="5">H11*I11</f>
        <v>127.63640000000001</v>
      </c>
      <c r="P11" s="140">
        <f t="shared" ref="P11:T13" si="6">K11/J11*100</f>
        <v>97.056483691328566</v>
      </c>
      <c r="Q11" s="140">
        <f t="shared" si="6"/>
        <v>100</v>
      </c>
      <c r="R11" s="140">
        <f t="shared" si="6"/>
        <v>100</v>
      </c>
      <c r="S11" s="140">
        <f t="shared" si="6"/>
        <v>100</v>
      </c>
      <c r="T11" s="140">
        <f t="shared" si="6"/>
        <v>100</v>
      </c>
    </row>
    <row r="12" spans="1:32" ht="26.25">
      <c r="A12" s="136" t="s">
        <v>100</v>
      </c>
      <c r="B12" s="137" t="s">
        <v>29</v>
      </c>
      <c r="C12" s="134">
        <v>599.04</v>
      </c>
      <c r="D12" s="134">
        <v>700.7</v>
      </c>
      <c r="E12" s="134">
        <v>700.7</v>
      </c>
      <c r="F12" s="134">
        <v>700.7</v>
      </c>
      <c r="G12" s="134">
        <v>700.7</v>
      </c>
      <c r="H12" s="134">
        <v>700.7</v>
      </c>
      <c r="I12" s="138">
        <v>25.08</v>
      </c>
      <c r="J12" s="139">
        <f t="shared" si="0"/>
        <v>15023.923199999997</v>
      </c>
      <c r="K12" s="139">
        <f t="shared" si="1"/>
        <v>17573.556</v>
      </c>
      <c r="L12" s="139">
        <f t="shared" si="2"/>
        <v>17573.556</v>
      </c>
      <c r="M12" s="139">
        <f t="shared" si="3"/>
        <v>17573.556</v>
      </c>
      <c r="N12" s="139">
        <f t="shared" si="4"/>
        <v>17573.556</v>
      </c>
      <c r="O12" s="139">
        <f t="shared" si="5"/>
        <v>17573.556</v>
      </c>
      <c r="P12" s="140">
        <f t="shared" si="6"/>
        <v>116.97048611111114</v>
      </c>
      <c r="Q12" s="140">
        <f t="shared" si="6"/>
        <v>100</v>
      </c>
      <c r="R12" s="140">
        <f t="shared" si="6"/>
        <v>100</v>
      </c>
      <c r="S12" s="140">
        <f t="shared" si="6"/>
        <v>100</v>
      </c>
      <c r="T12" s="140">
        <f t="shared" si="6"/>
        <v>100</v>
      </c>
    </row>
    <row r="13" spans="1:32" ht="52.5">
      <c r="A13" s="136" t="s">
        <v>101</v>
      </c>
      <c r="B13" s="137" t="s">
        <v>29</v>
      </c>
      <c r="C13" s="134">
        <v>15.96</v>
      </c>
      <c r="D13" s="134">
        <v>20.39</v>
      </c>
      <c r="E13" s="134">
        <v>15</v>
      </c>
      <c r="F13" s="134">
        <v>15</v>
      </c>
      <c r="G13" s="134">
        <v>15</v>
      </c>
      <c r="H13" s="134">
        <v>15</v>
      </c>
      <c r="I13" s="138">
        <v>97.04</v>
      </c>
      <c r="J13" s="139">
        <f t="shared" si="0"/>
        <v>1548.7584000000002</v>
      </c>
      <c r="K13" s="139">
        <f t="shared" si="1"/>
        <v>1978.6456000000003</v>
      </c>
      <c r="L13" s="139">
        <f t="shared" si="2"/>
        <v>1455.6000000000001</v>
      </c>
      <c r="M13" s="139">
        <f t="shared" si="3"/>
        <v>1455.6000000000001</v>
      </c>
      <c r="N13" s="139">
        <f t="shared" si="4"/>
        <v>1455.6000000000001</v>
      </c>
      <c r="O13" s="139">
        <f t="shared" si="5"/>
        <v>1455.6000000000001</v>
      </c>
      <c r="P13" s="140">
        <f t="shared" si="6"/>
        <v>127.75689223057644</v>
      </c>
      <c r="Q13" s="140">
        <f t="shared" si="6"/>
        <v>73.565473271211374</v>
      </c>
      <c r="R13" s="140">
        <f t="shared" si="6"/>
        <v>100</v>
      </c>
      <c r="S13" s="140">
        <f t="shared" si="6"/>
        <v>100</v>
      </c>
      <c r="T13" s="140">
        <f t="shared" si="6"/>
        <v>100</v>
      </c>
    </row>
    <row r="14" spans="1:32" ht="26.25">
      <c r="A14" s="141" t="s">
        <v>102</v>
      </c>
      <c r="B14" s="140"/>
      <c r="C14" s="134"/>
      <c r="D14" s="134"/>
      <c r="E14" s="134"/>
      <c r="F14" s="134"/>
      <c r="G14" s="134"/>
      <c r="H14" s="134"/>
      <c r="I14" s="140"/>
      <c r="J14" s="139"/>
      <c r="K14" s="139"/>
      <c r="L14" s="139"/>
      <c r="M14" s="139"/>
      <c r="N14" s="139"/>
      <c r="O14" s="139"/>
      <c r="P14" s="140"/>
      <c r="Q14" s="140"/>
      <c r="R14" s="140"/>
      <c r="S14" s="140"/>
      <c r="T14" s="140"/>
    </row>
    <row r="15" spans="1:32" ht="52.5">
      <c r="A15" s="136" t="s">
        <v>103</v>
      </c>
      <c r="B15" s="142" t="s">
        <v>111</v>
      </c>
      <c r="C15" s="134">
        <v>1972</v>
      </c>
      <c r="D15" s="134">
        <v>1807.8</v>
      </c>
      <c r="E15" s="134">
        <v>1972</v>
      </c>
      <c r="F15" s="134">
        <v>1972</v>
      </c>
      <c r="G15" s="134">
        <v>1972</v>
      </c>
      <c r="H15" s="134">
        <v>1972</v>
      </c>
      <c r="I15" s="138">
        <v>4.7</v>
      </c>
      <c r="J15" s="139">
        <f t="shared" si="0"/>
        <v>9268.4</v>
      </c>
      <c r="K15" s="139">
        <f t="shared" si="1"/>
        <v>8496.66</v>
      </c>
      <c r="L15" s="139">
        <f t="shared" si="2"/>
        <v>9268.4</v>
      </c>
      <c r="M15" s="139">
        <f t="shared" si="3"/>
        <v>9268.4</v>
      </c>
      <c r="N15" s="139">
        <f t="shared" si="4"/>
        <v>9268.4</v>
      </c>
      <c r="O15" s="139">
        <f t="shared" si="5"/>
        <v>9268.4</v>
      </c>
      <c r="P15" s="140">
        <f>K15/J15*100</f>
        <v>91.673427991886413</v>
      </c>
      <c r="Q15" s="140">
        <f>L15/K15*100</f>
        <v>109.08286314857838</v>
      </c>
      <c r="R15" s="140">
        <f>M15/L15*100</f>
        <v>100</v>
      </c>
      <c r="S15" s="140">
        <f>N15/M15*100</f>
        <v>100</v>
      </c>
      <c r="T15" s="140">
        <f>O15/N15*100</f>
        <v>100</v>
      </c>
    </row>
    <row r="16" spans="1:32" ht="77.25">
      <c r="A16" s="141" t="s">
        <v>104</v>
      </c>
      <c r="B16" s="140"/>
      <c r="C16" s="134"/>
      <c r="D16" s="134"/>
      <c r="E16" s="134"/>
      <c r="F16" s="134"/>
      <c r="G16" s="134"/>
      <c r="H16" s="134"/>
      <c r="I16" s="140"/>
      <c r="J16" s="139"/>
      <c r="K16" s="139"/>
      <c r="L16" s="139"/>
      <c r="M16" s="139"/>
      <c r="N16" s="139"/>
      <c r="O16" s="139"/>
      <c r="P16" s="140"/>
      <c r="Q16" s="140"/>
      <c r="R16" s="140"/>
      <c r="S16" s="140"/>
      <c r="T16" s="140"/>
    </row>
    <row r="17" spans="1:20" ht="26.25">
      <c r="A17" s="136" t="s">
        <v>105</v>
      </c>
      <c r="B17" s="137" t="s">
        <v>28</v>
      </c>
      <c r="C17" s="134">
        <v>468.7</v>
      </c>
      <c r="D17" s="134">
        <v>444</v>
      </c>
      <c r="E17" s="134">
        <v>322</v>
      </c>
      <c r="F17" s="134">
        <v>324</v>
      </c>
      <c r="G17" s="134">
        <v>324</v>
      </c>
      <c r="H17" s="134">
        <v>324</v>
      </c>
      <c r="I17" s="138">
        <v>5814.27</v>
      </c>
      <c r="J17" s="139">
        <f t="shared" si="0"/>
        <v>2725148.3489999999</v>
      </c>
      <c r="K17" s="139">
        <f t="shared" si="1"/>
        <v>2581535.8800000004</v>
      </c>
      <c r="L17" s="139">
        <f t="shared" si="2"/>
        <v>1872194.9400000002</v>
      </c>
      <c r="M17" s="139">
        <f t="shared" si="3"/>
        <v>1883823.4800000002</v>
      </c>
      <c r="N17" s="139">
        <f t="shared" si="4"/>
        <v>1883823.4800000002</v>
      </c>
      <c r="O17" s="139">
        <f t="shared" si="5"/>
        <v>1883823.4800000002</v>
      </c>
      <c r="P17" s="140">
        <f>K17/J17*100</f>
        <v>94.73010454448476</v>
      </c>
      <c r="Q17" s="140">
        <f>L17/K17*100</f>
        <v>72.522522522522507</v>
      </c>
      <c r="R17" s="140">
        <f>M17/L17*100</f>
        <v>100.62111801242237</v>
      </c>
      <c r="S17" s="140">
        <f>N17/M17*100</f>
        <v>100</v>
      </c>
      <c r="T17" s="140">
        <f>O17/N17*100</f>
        <v>100</v>
      </c>
    </row>
    <row r="18" spans="1:20" ht="26.25">
      <c r="A18" s="136" t="s">
        <v>106</v>
      </c>
      <c r="B18" s="137" t="s">
        <v>28</v>
      </c>
      <c r="C18" s="134"/>
      <c r="D18" s="134"/>
      <c r="E18" s="134"/>
      <c r="F18" s="134"/>
      <c r="G18" s="134"/>
      <c r="H18" s="134"/>
      <c r="I18" s="138">
        <v>5814.27</v>
      </c>
      <c r="J18" s="139">
        <f t="shared" si="0"/>
        <v>0</v>
      </c>
      <c r="K18" s="139">
        <f t="shared" si="1"/>
        <v>0</v>
      </c>
      <c r="L18" s="139">
        <f t="shared" si="2"/>
        <v>0</v>
      </c>
      <c r="M18" s="139">
        <f t="shared" si="3"/>
        <v>0</v>
      </c>
      <c r="N18" s="139">
        <f t="shared" si="4"/>
        <v>0</v>
      </c>
      <c r="O18" s="139">
        <f t="shared" si="5"/>
        <v>0</v>
      </c>
      <c r="P18" s="140"/>
      <c r="Q18" s="140" t="e">
        <f>L18/K18*100</f>
        <v>#DIV/0!</v>
      </c>
      <c r="R18" s="140" t="e">
        <f>M18/L18*100</f>
        <v>#DIV/0!</v>
      </c>
      <c r="S18" s="140" t="e">
        <f>N18/M18*100</f>
        <v>#DIV/0!</v>
      </c>
      <c r="T18" s="140" t="e">
        <f>O18/N18*100</f>
        <v>#DIV/0!</v>
      </c>
    </row>
    <row r="19" spans="1:20" ht="52.5">
      <c r="A19" s="136" t="s">
        <v>107</v>
      </c>
      <c r="B19" s="137" t="s">
        <v>28</v>
      </c>
      <c r="C19" s="134">
        <v>146.6</v>
      </c>
      <c r="D19" s="134">
        <v>130.19999999999999</v>
      </c>
      <c r="E19" s="134">
        <v>83</v>
      </c>
      <c r="F19" s="134">
        <v>83</v>
      </c>
      <c r="G19" s="134">
        <v>83</v>
      </c>
      <c r="H19" s="134">
        <v>83</v>
      </c>
      <c r="I19" s="138">
        <v>533.54999999999995</v>
      </c>
      <c r="J19" s="139">
        <f t="shared" si="0"/>
        <v>78218.429999999993</v>
      </c>
      <c r="K19" s="139">
        <f t="shared" si="1"/>
        <v>69468.209999999992</v>
      </c>
      <c r="L19" s="139">
        <f t="shared" si="2"/>
        <v>44284.649999999994</v>
      </c>
      <c r="M19" s="139">
        <f t="shared" si="3"/>
        <v>44284.649999999994</v>
      </c>
      <c r="N19" s="139">
        <f t="shared" si="4"/>
        <v>44284.649999999994</v>
      </c>
      <c r="O19" s="139">
        <f t="shared" si="5"/>
        <v>44284.649999999994</v>
      </c>
      <c r="P19" s="140">
        <f t="shared" ref="P19:P22" si="7">K19/J19*100</f>
        <v>88.813096862210088</v>
      </c>
      <c r="Q19" s="140">
        <f t="shared" ref="Q19:T20" si="8">L19/K19*100</f>
        <v>63.748079877112133</v>
      </c>
      <c r="R19" s="140">
        <f t="shared" si="8"/>
        <v>100</v>
      </c>
      <c r="S19" s="140">
        <f t="shared" si="8"/>
        <v>100</v>
      </c>
      <c r="T19" s="140">
        <f t="shared" si="8"/>
        <v>100</v>
      </c>
    </row>
    <row r="20" spans="1:20" ht="52.5">
      <c r="A20" s="136" t="s">
        <v>108</v>
      </c>
      <c r="B20" s="137" t="s">
        <v>124</v>
      </c>
      <c r="C20" s="134">
        <v>59161.06</v>
      </c>
      <c r="D20" s="134">
        <v>67074</v>
      </c>
      <c r="E20" s="134">
        <v>54983</v>
      </c>
      <c r="F20" s="134">
        <v>84483</v>
      </c>
      <c r="G20" s="134">
        <v>84483</v>
      </c>
      <c r="H20" s="134">
        <v>84483</v>
      </c>
      <c r="I20" s="138">
        <v>3.2</v>
      </c>
      <c r="J20" s="139">
        <f t="shared" si="0"/>
        <v>189315.39199999999</v>
      </c>
      <c r="K20" s="139">
        <f t="shared" si="1"/>
        <v>214636.80000000002</v>
      </c>
      <c r="L20" s="139">
        <f t="shared" si="2"/>
        <v>175945.60000000001</v>
      </c>
      <c r="M20" s="139">
        <f t="shared" si="3"/>
        <v>270345.60000000003</v>
      </c>
      <c r="N20" s="139">
        <f t="shared" si="4"/>
        <v>270345.60000000003</v>
      </c>
      <c r="O20" s="139">
        <f t="shared" si="5"/>
        <v>270345.60000000003</v>
      </c>
      <c r="P20" s="140">
        <f t="shared" si="7"/>
        <v>113.37525054486855</v>
      </c>
      <c r="Q20" s="140">
        <f t="shared" si="8"/>
        <v>81.973641053165153</v>
      </c>
      <c r="R20" s="140">
        <f t="shared" si="8"/>
        <v>153.65294727461216</v>
      </c>
      <c r="S20" s="140">
        <f t="shared" si="8"/>
        <v>100</v>
      </c>
      <c r="T20" s="140">
        <f t="shared" si="8"/>
        <v>100</v>
      </c>
    </row>
    <row r="21" spans="1:20" ht="26.25">
      <c r="A21" s="141" t="s">
        <v>109</v>
      </c>
      <c r="B21" s="140"/>
      <c r="C21" s="134"/>
      <c r="D21" s="134"/>
      <c r="E21" s="134"/>
      <c r="F21" s="134"/>
      <c r="G21" s="134"/>
      <c r="H21" s="134"/>
      <c r="I21" s="140"/>
      <c r="J21" s="139"/>
      <c r="K21" s="139"/>
      <c r="L21" s="139"/>
      <c r="M21" s="139"/>
      <c r="N21" s="139"/>
      <c r="O21" s="139"/>
      <c r="P21" s="140"/>
      <c r="Q21" s="140"/>
      <c r="R21" s="140"/>
      <c r="S21" s="140"/>
      <c r="T21" s="140"/>
    </row>
    <row r="22" spans="1:20" ht="26.25">
      <c r="A22" s="136" t="s">
        <v>110</v>
      </c>
      <c r="B22" s="137" t="s">
        <v>112</v>
      </c>
      <c r="C22" s="134">
        <v>0.19</v>
      </c>
      <c r="D22" s="134">
        <v>9.5000000000000001E-2</v>
      </c>
      <c r="E22" s="134">
        <v>0.35</v>
      </c>
      <c r="F22" s="134">
        <v>0.36</v>
      </c>
      <c r="G22" s="134">
        <v>0.37</v>
      </c>
      <c r="H22" s="134">
        <v>0.38</v>
      </c>
      <c r="I22" s="138">
        <v>822.55</v>
      </c>
      <c r="J22" s="139">
        <f t="shared" si="0"/>
        <v>156.28449999999998</v>
      </c>
      <c r="K22" s="139">
        <f t="shared" si="1"/>
        <v>78.14224999999999</v>
      </c>
      <c r="L22" s="139">
        <f t="shared" si="2"/>
        <v>287.89249999999998</v>
      </c>
      <c r="M22" s="139">
        <f t="shared" si="3"/>
        <v>296.11799999999999</v>
      </c>
      <c r="N22" s="139">
        <f t="shared" si="4"/>
        <v>304.34350000000001</v>
      </c>
      <c r="O22" s="139">
        <f t="shared" si="5"/>
        <v>312.56899999999996</v>
      </c>
      <c r="P22" s="140">
        <f t="shared" si="7"/>
        <v>50</v>
      </c>
      <c r="Q22" s="140">
        <f t="shared" ref="Q22:T23" si="9">L22/K22*100</f>
        <v>368.42105263157896</v>
      </c>
      <c r="R22" s="140">
        <f t="shared" si="9"/>
        <v>102.85714285714288</v>
      </c>
      <c r="S22" s="140">
        <f t="shared" si="9"/>
        <v>102.77777777777779</v>
      </c>
      <c r="T22" s="140">
        <f t="shared" si="9"/>
        <v>102.70270270270269</v>
      </c>
    </row>
    <row r="23" spans="1:20" ht="27.75">
      <c r="A23" s="152" t="s">
        <v>30</v>
      </c>
      <c r="B23" s="153" t="s">
        <v>45</v>
      </c>
      <c r="C23" s="154" t="s">
        <v>45</v>
      </c>
      <c r="D23" s="154" t="s">
        <v>45</v>
      </c>
      <c r="E23" s="154" t="s">
        <v>45</v>
      </c>
      <c r="F23" s="154" t="s">
        <v>45</v>
      </c>
      <c r="G23" s="154" t="s">
        <v>45</v>
      </c>
      <c r="H23" s="154" t="s">
        <v>45</v>
      </c>
      <c r="I23" s="155" t="s">
        <v>45</v>
      </c>
      <c r="J23" s="156">
        <f>SUM(J11:J22)</f>
        <v>3018811.0444400003</v>
      </c>
      <c r="K23" s="156">
        <f>SUM(K11:K22)</f>
        <v>2893895.5302500003</v>
      </c>
      <c r="L23" s="156">
        <f t="shared" ref="L23:O23" si="10">SUM(L11:L22)</f>
        <v>2121138.2749000001</v>
      </c>
      <c r="M23" s="156">
        <f t="shared" si="10"/>
        <v>2227175.0403999998</v>
      </c>
      <c r="N23" s="156">
        <f t="shared" si="10"/>
        <v>2227183.2659</v>
      </c>
      <c r="O23" s="156">
        <f t="shared" si="10"/>
        <v>2227191.4914000002</v>
      </c>
      <c r="P23" s="156">
        <f>K23/J23*100</f>
        <v>95.862095628009996</v>
      </c>
      <c r="Q23" s="156">
        <f t="shared" si="9"/>
        <v>73.296988530776616</v>
      </c>
      <c r="R23" s="156">
        <f t="shared" si="9"/>
        <v>104.99905012109589</v>
      </c>
      <c r="S23" s="156">
        <f t="shared" si="9"/>
        <v>100.00036932436163</v>
      </c>
      <c r="T23" s="156">
        <f t="shared" si="9"/>
        <v>100.00036932299763</v>
      </c>
    </row>
    <row r="24" spans="1:20" ht="27" customHeight="1">
      <c r="A24" s="200" t="s">
        <v>113</v>
      </c>
      <c r="B24" s="200"/>
      <c r="C24" s="200"/>
      <c r="D24" s="200"/>
      <c r="E24" s="200"/>
      <c r="F24" s="200"/>
      <c r="G24" s="200"/>
      <c r="H24" s="200"/>
      <c r="I24" s="200"/>
      <c r="J24" s="200"/>
      <c r="K24" s="200"/>
      <c r="L24" s="200"/>
      <c r="M24" s="200"/>
      <c r="N24" s="200"/>
      <c r="O24" s="200"/>
      <c r="P24" s="200"/>
      <c r="Q24" s="200"/>
      <c r="R24" s="200"/>
      <c r="S24" s="200"/>
      <c r="T24" s="200"/>
    </row>
    <row r="25" spans="1:20" ht="57.75" customHeight="1">
      <c r="A25" s="143" t="s">
        <v>115</v>
      </c>
      <c r="B25" s="142" t="s">
        <v>117</v>
      </c>
      <c r="C25" s="134">
        <v>60.72</v>
      </c>
      <c r="D25" s="134">
        <v>61.93</v>
      </c>
      <c r="E25" s="134">
        <v>60.92</v>
      </c>
      <c r="F25" s="134">
        <v>60.92</v>
      </c>
      <c r="G25" s="134">
        <v>60.92</v>
      </c>
      <c r="H25" s="134">
        <v>60.92</v>
      </c>
      <c r="I25" s="138">
        <v>945.2</v>
      </c>
      <c r="J25" s="139">
        <f>C25*I25</f>
        <v>57392.544000000002</v>
      </c>
      <c r="K25" s="139">
        <f>D25*I25</f>
        <v>58536.236000000004</v>
      </c>
      <c r="L25" s="139">
        <f>E25*I25</f>
        <v>57581.584000000003</v>
      </c>
      <c r="M25" s="139">
        <f>F25*I25</f>
        <v>57581.584000000003</v>
      </c>
      <c r="N25" s="139">
        <f>G25*I25</f>
        <v>57581.584000000003</v>
      </c>
      <c r="O25" s="139">
        <f>H25*I25</f>
        <v>57581.584000000003</v>
      </c>
      <c r="P25" s="140">
        <f>K25/J25*100</f>
        <v>101.99275362318841</v>
      </c>
      <c r="Q25" s="140">
        <f>L25/K25*100</f>
        <v>98.369126433069582</v>
      </c>
      <c r="R25" s="140">
        <f>M25/L25*100</f>
        <v>100</v>
      </c>
      <c r="S25" s="140">
        <f>N25/M25*100</f>
        <v>100</v>
      </c>
      <c r="T25" s="140">
        <f>O25/N25*100</f>
        <v>100</v>
      </c>
    </row>
    <row r="26" spans="1:20" ht="52.5">
      <c r="A26" s="136" t="s">
        <v>116</v>
      </c>
      <c r="B26" s="142" t="s">
        <v>117</v>
      </c>
      <c r="C26" s="134">
        <v>4.18</v>
      </c>
      <c r="D26" s="134">
        <v>4.2300000000000004</v>
      </c>
      <c r="E26" s="134">
        <v>4.18</v>
      </c>
      <c r="F26" s="134">
        <v>4.18</v>
      </c>
      <c r="G26" s="134">
        <v>4.18</v>
      </c>
      <c r="H26" s="134">
        <v>4.18</v>
      </c>
      <c r="I26" s="138">
        <v>401.7</v>
      </c>
      <c r="J26" s="139">
        <f>C26*I26</f>
        <v>1679.1059999999998</v>
      </c>
      <c r="K26" s="139">
        <f>D26*I26</f>
        <v>1699.191</v>
      </c>
      <c r="L26" s="139">
        <f t="shared" ref="L26" si="11">E26*I26</f>
        <v>1679.1059999999998</v>
      </c>
      <c r="M26" s="139">
        <f t="shared" ref="M26" si="12">F26*I26</f>
        <v>1679.1059999999998</v>
      </c>
      <c r="N26" s="139">
        <f t="shared" ref="N26" si="13">G26*I26</f>
        <v>1679.1059999999998</v>
      </c>
      <c r="O26" s="139">
        <f t="shared" ref="O26" si="14">H26*I26</f>
        <v>1679.1059999999998</v>
      </c>
      <c r="P26" s="140">
        <f t="shared" ref="P26:P27" si="15">K26/J26*100</f>
        <v>101.19617224880383</v>
      </c>
      <c r="Q26" s="140">
        <f t="shared" ref="Q26:Q27" si="16">L26/K26*100</f>
        <v>98.81796690307327</v>
      </c>
      <c r="R26" s="140">
        <f t="shared" ref="R26:R27" si="17">M26/L26*100</f>
        <v>100</v>
      </c>
      <c r="S26" s="140">
        <f t="shared" ref="S26:S27" si="18">N26/M26*100</f>
        <v>100</v>
      </c>
      <c r="T26" s="140">
        <f t="shared" ref="T26:T27" si="19">O26/N26*100</f>
        <v>100</v>
      </c>
    </row>
    <row r="27" spans="1:20" ht="26.25">
      <c r="A27" s="157" t="s">
        <v>30</v>
      </c>
      <c r="B27" s="153"/>
      <c r="C27" s="154" t="s">
        <v>45</v>
      </c>
      <c r="D27" s="154" t="s">
        <v>45</v>
      </c>
      <c r="E27" s="154" t="s">
        <v>45</v>
      </c>
      <c r="F27" s="154" t="s">
        <v>45</v>
      </c>
      <c r="G27" s="154" t="s">
        <v>45</v>
      </c>
      <c r="H27" s="154" t="s">
        <v>45</v>
      </c>
      <c r="I27" s="155" t="s">
        <v>45</v>
      </c>
      <c r="J27" s="156">
        <f t="shared" ref="J27:O27" si="20">SUM(J25:J26)</f>
        <v>59071.65</v>
      </c>
      <c r="K27" s="156">
        <f t="shared" si="20"/>
        <v>60235.427000000003</v>
      </c>
      <c r="L27" s="156">
        <f t="shared" si="20"/>
        <v>59260.69</v>
      </c>
      <c r="M27" s="156">
        <f t="shared" si="20"/>
        <v>59260.69</v>
      </c>
      <c r="N27" s="156">
        <f t="shared" si="20"/>
        <v>59260.69</v>
      </c>
      <c r="O27" s="156">
        <f t="shared" si="20"/>
        <v>59260.69</v>
      </c>
      <c r="P27" s="156">
        <f t="shared" si="15"/>
        <v>101.97011087382866</v>
      </c>
      <c r="Q27" s="156">
        <f t="shared" si="16"/>
        <v>98.381787847208258</v>
      </c>
      <c r="R27" s="156">
        <f t="shared" si="17"/>
        <v>100</v>
      </c>
      <c r="S27" s="156">
        <f t="shared" si="18"/>
        <v>100</v>
      </c>
      <c r="T27" s="156">
        <f t="shared" si="19"/>
        <v>100</v>
      </c>
    </row>
    <row r="28" spans="1:20" ht="71.25" customHeight="1">
      <c r="A28" s="149" t="s">
        <v>119</v>
      </c>
      <c r="B28" s="150" t="s">
        <v>45</v>
      </c>
      <c r="C28" s="150" t="s">
        <v>45</v>
      </c>
      <c r="D28" s="150" t="s">
        <v>45</v>
      </c>
      <c r="E28" s="150" t="s">
        <v>45</v>
      </c>
      <c r="F28" s="150" t="s">
        <v>45</v>
      </c>
      <c r="G28" s="150" t="s">
        <v>45</v>
      </c>
      <c r="H28" s="150" t="s">
        <v>45</v>
      </c>
      <c r="I28" s="150" t="s">
        <v>45</v>
      </c>
      <c r="J28" s="151">
        <f>J23+J25+J26</f>
        <v>3077882.6944400007</v>
      </c>
      <c r="K28" s="151">
        <f>K23+K25+K26</f>
        <v>2954130.9572500004</v>
      </c>
      <c r="L28" s="151">
        <f t="shared" ref="L28:O28" si="21">L23+L25</f>
        <v>2178719.8588999999</v>
      </c>
      <c r="M28" s="151">
        <f t="shared" si="21"/>
        <v>2284756.6243999996</v>
      </c>
      <c r="N28" s="151">
        <f t="shared" si="21"/>
        <v>2284764.8498999998</v>
      </c>
      <c r="O28" s="151">
        <f t="shared" si="21"/>
        <v>2284773.0754</v>
      </c>
      <c r="P28" s="151">
        <f>K28/J28*100</f>
        <v>95.97932249290885</v>
      </c>
      <c r="Q28" s="151">
        <f>L28/K28*100</f>
        <v>73.751634251454092</v>
      </c>
      <c r="R28" s="151">
        <f>M28/L28*100</f>
        <v>104.86692977377716</v>
      </c>
      <c r="S28" s="151">
        <f>N28/M28*100</f>
        <v>100.00036001646355</v>
      </c>
      <c r="T28" s="151">
        <f>O28/N28*100</f>
        <v>100.00036001516746</v>
      </c>
    </row>
    <row r="29" spans="1:20" ht="27" customHeight="1">
      <c r="A29" s="204" t="s">
        <v>75</v>
      </c>
      <c r="B29" s="204"/>
      <c r="C29" s="204"/>
      <c r="D29" s="204"/>
      <c r="E29" s="204"/>
      <c r="F29" s="204"/>
      <c r="G29" s="204"/>
      <c r="H29" s="204"/>
      <c r="I29" s="204"/>
      <c r="J29" s="204"/>
      <c r="K29" s="204"/>
      <c r="L29" s="204"/>
      <c r="M29" s="204"/>
      <c r="N29" s="204"/>
      <c r="O29" s="204"/>
      <c r="P29" s="204"/>
      <c r="Q29" s="204"/>
      <c r="R29" s="204"/>
      <c r="S29" s="204"/>
      <c r="T29" s="204"/>
    </row>
    <row r="30" spans="1:20" ht="52.5" customHeight="1">
      <c r="A30" s="143" t="s">
        <v>139</v>
      </c>
      <c r="B30" s="143" t="s">
        <v>118</v>
      </c>
      <c r="C30" s="144">
        <v>1444.64</v>
      </c>
      <c r="D30" s="144">
        <v>1197.73</v>
      </c>
      <c r="E30" s="144">
        <v>994.2</v>
      </c>
      <c r="F30" s="144">
        <v>1023.93</v>
      </c>
      <c r="G30" s="144">
        <v>1023.93</v>
      </c>
      <c r="H30" s="144">
        <v>1023.93</v>
      </c>
      <c r="I30" s="138">
        <v>1340.39</v>
      </c>
      <c r="J30" s="139">
        <f>C30*I30</f>
        <v>1936381.0096000002</v>
      </c>
      <c r="K30" s="139">
        <f>D30*I30</f>
        <v>1605425.3147000002</v>
      </c>
      <c r="L30" s="139">
        <f>E30*I30</f>
        <v>1332615.7380000001</v>
      </c>
      <c r="M30" s="139">
        <f>F30*I30</f>
        <v>1372465.5327000001</v>
      </c>
      <c r="N30" s="139">
        <f>G30*I30</f>
        <v>1372465.5327000001</v>
      </c>
      <c r="O30" s="139">
        <f>H30*I30</f>
        <v>1372465.5327000001</v>
      </c>
      <c r="P30" s="140">
        <f t="shared" ref="P30:Q33" si="22">K30/J30*100</f>
        <v>82.908544689334377</v>
      </c>
      <c r="Q30" s="140">
        <f t="shared" si="22"/>
        <v>83.007021615890054</v>
      </c>
      <c r="R30" s="140">
        <f t="shared" ref="R30:T30" si="23">M30/L30*100</f>
        <v>102.990343995172</v>
      </c>
      <c r="S30" s="140">
        <f t="shared" si="23"/>
        <v>100</v>
      </c>
      <c r="T30" s="140">
        <f t="shared" si="23"/>
        <v>100</v>
      </c>
    </row>
    <row r="31" spans="1:20" ht="52.5" customHeight="1">
      <c r="A31" s="143" t="s">
        <v>140</v>
      </c>
      <c r="B31" s="143" t="s">
        <v>118</v>
      </c>
      <c r="C31" s="134">
        <v>174.8</v>
      </c>
      <c r="D31" s="134">
        <v>208.16</v>
      </c>
      <c r="E31" s="134">
        <v>129</v>
      </c>
      <c r="F31" s="134">
        <v>133</v>
      </c>
      <c r="G31" s="134">
        <v>133</v>
      </c>
      <c r="H31" s="134">
        <v>133</v>
      </c>
      <c r="I31" s="145">
        <v>925.47</v>
      </c>
      <c r="J31" s="139">
        <f>C31*I31</f>
        <v>161772.15600000002</v>
      </c>
      <c r="K31" s="139">
        <f>D31*I31</f>
        <v>192645.8352</v>
      </c>
      <c r="L31" s="139">
        <f>E31*I31</f>
        <v>119385.63</v>
      </c>
      <c r="M31" s="139">
        <f>F31*I31</f>
        <v>123087.51000000001</v>
      </c>
      <c r="N31" s="139">
        <f>G31*I31</f>
        <v>123087.51000000001</v>
      </c>
      <c r="O31" s="139">
        <f>H31*I31</f>
        <v>123087.51000000001</v>
      </c>
      <c r="P31" s="140">
        <f t="shared" si="22"/>
        <v>119.08466819221968</v>
      </c>
      <c r="Q31" s="140">
        <f t="shared" si="22"/>
        <v>61.971560338201378</v>
      </c>
      <c r="R31" s="140">
        <f t="shared" ref="R31" si="24">M31/L31*100</f>
        <v>103.10077519379846</v>
      </c>
      <c r="S31" s="140">
        <f t="shared" ref="S31" si="25">N31/M31*100</f>
        <v>100</v>
      </c>
      <c r="T31" s="140">
        <f t="shared" ref="T31" si="26">O31/N31*100</f>
        <v>100</v>
      </c>
    </row>
    <row r="32" spans="1:20" ht="52.5" customHeight="1">
      <c r="A32" s="146" t="s">
        <v>141</v>
      </c>
      <c r="B32" s="142" t="s">
        <v>118</v>
      </c>
      <c r="C32" s="134">
        <v>17.3</v>
      </c>
      <c r="D32" s="134">
        <v>16.600000000000001</v>
      </c>
      <c r="E32" s="134">
        <v>1</v>
      </c>
      <c r="F32" s="134">
        <v>2</v>
      </c>
      <c r="G32" s="134">
        <v>2</v>
      </c>
      <c r="H32" s="134">
        <v>2</v>
      </c>
      <c r="I32" s="145">
        <v>252.33</v>
      </c>
      <c r="J32" s="139">
        <f>C32*I32</f>
        <v>4365.3090000000002</v>
      </c>
      <c r="K32" s="139">
        <f>D32*I32</f>
        <v>4188.6780000000008</v>
      </c>
      <c r="L32" s="139">
        <f>E32*I32</f>
        <v>252.33</v>
      </c>
      <c r="M32" s="139">
        <f>F32*I32</f>
        <v>504.66</v>
      </c>
      <c r="N32" s="139">
        <f>G32*I32</f>
        <v>504.66</v>
      </c>
      <c r="O32" s="139">
        <f>H32*I32</f>
        <v>504.66</v>
      </c>
      <c r="P32" s="140">
        <f t="shared" si="22"/>
        <v>95.953757225433549</v>
      </c>
      <c r="Q32" s="140">
        <f t="shared" si="22"/>
        <v>6.0240963855421681</v>
      </c>
      <c r="R32" s="140">
        <f t="shared" ref="R32" si="27">M32/L32*100</f>
        <v>200</v>
      </c>
      <c r="S32" s="140">
        <f t="shared" ref="S32" si="28">N32/M32*100</f>
        <v>100</v>
      </c>
      <c r="T32" s="140">
        <f t="shared" ref="T32" si="29">O32/N32*100</f>
        <v>100</v>
      </c>
    </row>
    <row r="33" spans="1:20" ht="27.75">
      <c r="A33" s="152" t="s">
        <v>30</v>
      </c>
      <c r="B33" s="153"/>
      <c r="C33" s="154" t="s">
        <v>45</v>
      </c>
      <c r="D33" s="154" t="s">
        <v>45</v>
      </c>
      <c r="E33" s="154" t="s">
        <v>45</v>
      </c>
      <c r="F33" s="154" t="s">
        <v>45</v>
      </c>
      <c r="G33" s="154" t="s">
        <v>45</v>
      </c>
      <c r="H33" s="154" t="s">
        <v>45</v>
      </c>
      <c r="I33" s="155" t="s">
        <v>45</v>
      </c>
      <c r="J33" s="156">
        <f>SUM(J30:J32)</f>
        <v>2102518.4746000003</v>
      </c>
      <c r="K33" s="156">
        <f>SUM(K30:K32)</f>
        <v>1802259.8279000004</v>
      </c>
      <c r="L33" s="156">
        <f t="shared" ref="L33:O33" si="30">SUM(L30:L32)</f>
        <v>1452253.6980000003</v>
      </c>
      <c r="M33" s="156">
        <f t="shared" si="30"/>
        <v>1496057.7027</v>
      </c>
      <c r="N33" s="156">
        <f t="shared" si="30"/>
        <v>1496057.7027</v>
      </c>
      <c r="O33" s="156">
        <f t="shared" si="30"/>
        <v>1496057.7027</v>
      </c>
      <c r="P33" s="156">
        <f t="shared" si="22"/>
        <v>85.719095916285653</v>
      </c>
      <c r="Q33" s="156">
        <f t="shared" si="22"/>
        <v>80.579596544199262</v>
      </c>
      <c r="R33" s="156">
        <f>M33/L33*100</f>
        <v>103.01627771788947</v>
      </c>
      <c r="S33" s="156">
        <f>N33/M33*100</f>
        <v>100</v>
      </c>
      <c r="T33" s="156">
        <f>O33/N33*100</f>
        <v>100</v>
      </c>
    </row>
    <row r="34" spans="1:20" ht="27">
      <c r="A34" s="205" t="s">
        <v>120</v>
      </c>
      <c r="B34" s="205"/>
      <c r="C34" s="205"/>
      <c r="D34" s="205"/>
      <c r="E34" s="205"/>
      <c r="F34" s="205"/>
      <c r="G34" s="205"/>
      <c r="H34" s="205"/>
      <c r="I34" s="205"/>
      <c r="J34" s="205"/>
      <c r="K34" s="205"/>
      <c r="L34" s="205"/>
      <c r="M34" s="205"/>
      <c r="N34" s="205"/>
      <c r="O34" s="205"/>
      <c r="P34" s="205"/>
      <c r="Q34" s="205"/>
      <c r="R34" s="205"/>
      <c r="S34" s="205"/>
      <c r="T34" s="205"/>
    </row>
    <row r="35" spans="1:20" ht="26.25">
      <c r="A35" s="143" t="s">
        <v>32</v>
      </c>
      <c r="B35" s="137" t="s">
        <v>29</v>
      </c>
      <c r="C35" s="134">
        <v>60</v>
      </c>
      <c r="D35" s="134">
        <v>61</v>
      </c>
      <c r="E35" s="134">
        <v>61</v>
      </c>
      <c r="F35" s="134">
        <v>61</v>
      </c>
      <c r="G35" s="134">
        <v>61</v>
      </c>
      <c r="H35" s="134">
        <v>61</v>
      </c>
      <c r="I35" s="138">
        <v>109.5</v>
      </c>
      <c r="J35" s="139">
        <f t="shared" ref="J35:J40" si="31">C35*I35</f>
        <v>6570</v>
      </c>
      <c r="K35" s="139">
        <f t="shared" ref="K35:K40" si="32">D35*I35</f>
        <v>6679.5</v>
      </c>
      <c r="L35" s="139">
        <f t="shared" ref="L35:L40" si="33">E35*I35</f>
        <v>6679.5</v>
      </c>
      <c r="M35" s="139">
        <f t="shared" ref="M35:M40" si="34">F35*I35</f>
        <v>6679.5</v>
      </c>
      <c r="N35" s="139">
        <f t="shared" ref="N35:N40" si="35">G35*I35</f>
        <v>6679.5</v>
      </c>
      <c r="O35" s="139">
        <f t="shared" ref="O35:O40" si="36">H35*I35</f>
        <v>6679.5</v>
      </c>
      <c r="P35" s="140">
        <f t="shared" ref="P35:T39" si="37">K35/J35*100</f>
        <v>101.66666666666666</v>
      </c>
      <c r="Q35" s="140">
        <f t="shared" ref="Q35" si="38">L35/K35*100</f>
        <v>100</v>
      </c>
      <c r="R35" s="140">
        <f t="shared" ref="R35" si="39">M35/L35*100</f>
        <v>100</v>
      </c>
      <c r="S35" s="140">
        <f t="shared" ref="S35" si="40">N35/M35*100</f>
        <v>100</v>
      </c>
      <c r="T35" s="140">
        <f t="shared" ref="T35" si="41">O35/N35*100</f>
        <v>100</v>
      </c>
    </row>
    <row r="36" spans="1:20" ht="26.25">
      <c r="A36" s="147" t="s">
        <v>33</v>
      </c>
      <c r="B36" s="137" t="s">
        <v>29</v>
      </c>
      <c r="C36" s="148">
        <v>29</v>
      </c>
      <c r="D36" s="148">
        <v>29</v>
      </c>
      <c r="E36" s="148">
        <v>29</v>
      </c>
      <c r="F36" s="148">
        <v>29</v>
      </c>
      <c r="G36" s="148">
        <v>29</v>
      </c>
      <c r="H36" s="148">
        <v>29</v>
      </c>
      <c r="I36" s="138">
        <v>315.2</v>
      </c>
      <c r="J36" s="139">
        <f t="shared" si="31"/>
        <v>9140.7999999999993</v>
      </c>
      <c r="K36" s="139">
        <f t="shared" si="32"/>
        <v>9140.7999999999993</v>
      </c>
      <c r="L36" s="139">
        <f t="shared" si="33"/>
        <v>9140.7999999999993</v>
      </c>
      <c r="M36" s="139">
        <f t="shared" si="34"/>
        <v>9140.7999999999993</v>
      </c>
      <c r="N36" s="139">
        <f t="shared" si="35"/>
        <v>9140.7999999999993</v>
      </c>
      <c r="O36" s="139">
        <f t="shared" si="36"/>
        <v>9140.7999999999993</v>
      </c>
      <c r="P36" s="140">
        <f t="shared" si="37"/>
        <v>100</v>
      </c>
      <c r="Q36" s="140">
        <f t="shared" si="37"/>
        <v>100</v>
      </c>
      <c r="R36" s="140">
        <f t="shared" si="37"/>
        <v>100</v>
      </c>
      <c r="S36" s="140">
        <f t="shared" si="37"/>
        <v>100</v>
      </c>
      <c r="T36" s="140">
        <f t="shared" si="37"/>
        <v>100</v>
      </c>
    </row>
    <row r="37" spans="1:20" ht="26.25">
      <c r="A37" s="143" t="s">
        <v>34</v>
      </c>
      <c r="B37" s="137" t="s">
        <v>29</v>
      </c>
      <c r="C37" s="148">
        <v>14.5</v>
      </c>
      <c r="D37" s="148">
        <v>14</v>
      </c>
      <c r="E37" s="148">
        <v>14</v>
      </c>
      <c r="F37" s="148">
        <v>14</v>
      </c>
      <c r="G37" s="148">
        <v>14</v>
      </c>
      <c r="H37" s="148">
        <v>14</v>
      </c>
      <c r="I37" s="138">
        <v>444</v>
      </c>
      <c r="J37" s="139">
        <f t="shared" si="31"/>
        <v>6438</v>
      </c>
      <c r="K37" s="139">
        <f t="shared" si="32"/>
        <v>6216</v>
      </c>
      <c r="L37" s="139">
        <f t="shared" si="33"/>
        <v>6216</v>
      </c>
      <c r="M37" s="139">
        <f t="shared" si="34"/>
        <v>6216</v>
      </c>
      <c r="N37" s="139">
        <f t="shared" si="35"/>
        <v>6216</v>
      </c>
      <c r="O37" s="139">
        <f t="shared" si="36"/>
        <v>6216</v>
      </c>
      <c r="P37" s="140">
        <f t="shared" si="37"/>
        <v>96.551724137931032</v>
      </c>
      <c r="Q37" s="140">
        <f t="shared" si="37"/>
        <v>100</v>
      </c>
      <c r="R37" s="140">
        <f t="shared" si="37"/>
        <v>100</v>
      </c>
      <c r="S37" s="140">
        <f t="shared" si="37"/>
        <v>100</v>
      </c>
      <c r="T37" s="140">
        <f t="shared" si="37"/>
        <v>100</v>
      </c>
    </row>
    <row r="38" spans="1:20" ht="26.25">
      <c r="A38" s="143" t="s">
        <v>35</v>
      </c>
      <c r="B38" s="137" t="s">
        <v>29</v>
      </c>
      <c r="C38" s="148">
        <v>33</v>
      </c>
      <c r="D38" s="148">
        <v>32</v>
      </c>
      <c r="E38" s="148">
        <v>32</v>
      </c>
      <c r="F38" s="148">
        <v>32</v>
      </c>
      <c r="G38" s="148">
        <v>32</v>
      </c>
      <c r="H38" s="148">
        <v>32</v>
      </c>
      <c r="I38" s="138">
        <v>1500</v>
      </c>
      <c r="J38" s="139">
        <f t="shared" si="31"/>
        <v>49500</v>
      </c>
      <c r="K38" s="139">
        <f t="shared" si="32"/>
        <v>48000</v>
      </c>
      <c r="L38" s="139">
        <f t="shared" si="33"/>
        <v>48000</v>
      </c>
      <c r="M38" s="139">
        <f t="shared" si="34"/>
        <v>48000</v>
      </c>
      <c r="N38" s="139">
        <f t="shared" si="35"/>
        <v>48000</v>
      </c>
      <c r="O38" s="139">
        <f t="shared" si="36"/>
        <v>48000</v>
      </c>
      <c r="P38" s="140">
        <f t="shared" si="37"/>
        <v>96.969696969696969</v>
      </c>
      <c r="Q38" s="140">
        <f t="shared" si="37"/>
        <v>100</v>
      </c>
      <c r="R38" s="140">
        <f t="shared" si="37"/>
        <v>100</v>
      </c>
      <c r="S38" s="140">
        <f t="shared" si="37"/>
        <v>100</v>
      </c>
      <c r="T38" s="140">
        <f t="shared" si="37"/>
        <v>100</v>
      </c>
    </row>
    <row r="39" spans="1:20" ht="26.25">
      <c r="A39" s="143" t="s">
        <v>36</v>
      </c>
      <c r="B39" s="137" t="s">
        <v>29</v>
      </c>
      <c r="C39" s="148">
        <v>158.69999999999999</v>
      </c>
      <c r="D39" s="148">
        <v>156</v>
      </c>
      <c r="E39" s="148">
        <v>156</v>
      </c>
      <c r="F39" s="148">
        <v>156</v>
      </c>
      <c r="G39" s="148">
        <v>156</v>
      </c>
      <c r="H39" s="148">
        <v>156</v>
      </c>
      <c r="I39" s="138">
        <v>296.3</v>
      </c>
      <c r="J39" s="139">
        <f t="shared" si="31"/>
        <v>47022.81</v>
      </c>
      <c r="K39" s="139">
        <f t="shared" si="32"/>
        <v>46222.8</v>
      </c>
      <c r="L39" s="139">
        <f t="shared" si="33"/>
        <v>46222.8</v>
      </c>
      <c r="M39" s="139">
        <f t="shared" si="34"/>
        <v>46222.8</v>
      </c>
      <c r="N39" s="139">
        <f t="shared" si="35"/>
        <v>46222.8</v>
      </c>
      <c r="O39" s="139">
        <f t="shared" si="36"/>
        <v>46222.8</v>
      </c>
      <c r="P39" s="140">
        <f t="shared" si="37"/>
        <v>98.298676748582238</v>
      </c>
      <c r="Q39" s="140">
        <f t="shared" si="37"/>
        <v>100</v>
      </c>
      <c r="R39" s="140">
        <f t="shared" si="37"/>
        <v>100</v>
      </c>
      <c r="S39" s="140">
        <f t="shared" si="37"/>
        <v>100</v>
      </c>
      <c r="T39" s="140">
        <f t="shared" si="37"/>
        <v>100</v>
      </c>
    </row>
    <row r="40" spans="1:20" ht="26.25">
      <c r="A40" s="143" t="s">
        <v>37</v>
      </c>
      <c r="B40" s="137" t="s">
        <v>31</v>
      </c>
      <c r="C40" s="134"/>
      <c r="D40" s="134"/>
      <c r="E40" s="134"/>
      <c r="F40" s="134"/>
      <c r="G40" s="134"/>
      <c r="H40" s="134"/>
      <c r="I40" s="138">
        <v>90.8</v>
      </c>
      <c r="J40" s="139">
        <f t="shared" si="31"/>
        <v>0</v>
      </c>
      <c r="K40" s="139">
        <f t="shared" si="32"/>
        <v>0</v>
      </c>
      <c r="L40" s="139">
        <f t="shared" si="33"/>
        <v>0</v>
      </c>
      <c r="M40" s="139">
        <f t="shared" si="34"/>
        <v>0</v>
      </c>
      <c r="N40" s="139">
        <f t="shared" si="35"/>
        <v>0</v>
      </c>
      <c r="O40" s="139">
        <f t="shared" si="36"/>
        <v>0</v>
      </c>
      <c r="P40" s="140"/>
      <c r="Q40" s="140"/>
      <c r="R40" s="140"/>
      <c r="S40" s="140"/>
      <c r="T40" s="140"/>
    </row>
    <row r="41" spans="1:20" ht="27.75">
      <c r="A41" s="152" t="s">
        <v>30</v>
      </c>
      <c r="B41" s="153" t="s">
        <v>45</v>
      </c>
      <c r="C41" s="154" t="s">
        <v>45</v>
      </c>
      <c r="D41" s="154" t="s">
        <v>45</v>
      </c>
      <c r="E41" s="154" t="s">
        <v>45</v>
      </c>
      <c r="F41" s="154" t="s">
        <v>45</v>
      </c>
      <c r="G41" s="154" t="s">
        <v>45</v>
      </c>
      <c r="H41" s="154" t="s">
        <v>45</v>
      </c>
      <c r="I41" s="155" t="s">
        <v>45</v>
      </c>
      <c r="J41" s="156">
        <f t="shared" ref="J41:O41" si="42">SUM(J35:J40)</f>
        <v>118671.61</v>
      </c>
      <c r="K41" s="156">
        <f t="shared" si="42"/>
        <v>116259.1</v>
      </c>
      <c r="L41" s="156">
        <f t="shared" si="42"/>
        <v>116259.1</v>
      </c>
      <c r="M41" s="156">
        <f t="shared" si="42"/>
        <v>116259.1</v>
      </c>
      <c r="N41" s="156">
        <f t="shared" si="42"/>
        <v>116259.1</v>
      </c>
      <c r="O41" s="156">
        <f t="shared" si="42"/>
        <v>116259.1</v>
      </c>
      <c r="P41" s="156">
        <f>K41/J41*100</f>
        <v>97.967070641411198</v>
      </c>
      <c r="Q41" s="156">
        <f>L41/K41*100</f>
        <v>100</v>
      </c>
      <c r="R41" s="156">
        <f>M41/L41*100</f>
        <v>100</v>
      </c>
      <c r="S41" s="156">
        <f>N41/M41*100</f>
        <v>100</v>
      </c>
      <c r="T41" s="156">
        <f>O41/N41*100</f>
        <v>100</v>
      </c>
    </row>
    <row r="42" spans="1:20" ht="27.75">
      <c r="A42" s="10"/>
      <c r="B42" s="20"/>
      <c r="C42" s="7"/>
      <c r="D42" s="7"/>
      <c r="E42" s="7"/>
      <c r="F42" s="7"/>
      <c r="G42" s="7"/>
      <c r="H42" s="7"/>
      <c r="I42" s="25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</row>
    <row r="43" spans="1:20" ht="26.25">
      <c r="A43" s="202" t="s">
        <v>47</v>
      </c>
      <c r="B43" s="203"/>
      <c r="C43" s="203"/>
      <c r="D43" s="203"/>
      <c r="E43" s="203"/>
      <c r="F43" s="203"/>
      <c r="G43" s="203"/>
      <c r="H43" s="203"/>
      <c r="I43" s="203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</row>
    <row r="44" spans="1:20" ht="26.25">
      <c r="A44" s="11" t="s">
        <v>121</v>
      </c>
      <c r="B44" s="21"/>
      <c r="C44" s="12"/>
      <c r="D44" s="12"/>
      <c r="E44" s="12"/>
      <c r="F44" s="12"/>
      <c r="G44" s="12"/>
      <c r="H44" s="12"/>
      <c r="I44" s="26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</row>
    <row r="45" spans="1:20" ht="57.75" customHeight="1">
      <c r="A45" s="201" t="s">
        <v>49</v>
      </c>
      <c r="B45" s="201"/>
      <c r="C45" s="201"/>
      <c r="D45" s="201"/>
      <c r="E45" s="201"/>
      <c r="F45" s="201"/>
      <c r="G45" s="201"/>
      <c r="H45" s="201"/>
      <c r="I45" s="201"/>
      <c r="J45" s="201"/>
      <c r="K45" s="201"/>
      <c r="L45" s="201"/>
      <c r="M45" s="201"/>
      <c r="N45" s="201"/>
      <c r="O45" s="201"/>
      <c r="P45" s="201"/>
      <c r="Q45" s="201"/>
      <c r="R45" s="201"/>
      <c r="S45" s="201"/>
    </row>
    <row r="46" spans="1:20" ht="20.25">
      <c r="A46" s="9"/>
      <c r="B46" s="22"/>
      <c r="C46" s="4"/>
      <c r="D46" s="4"/>
      <c r="E46" s="4"/>
      <c r="F46" s="4"/>
      <c r="G46" s="4"/>
      <c r="H46" s="4"/>
      <c r="I46" s="27"/>
      <c r="J46" s="5"/>
      <c r="K46" s="5"/>
      <c r="L46" s="5"/>
      <c r="M46" s="5"/>
      <c r="N46" s="5"/>
      <c r="O46" s="5"/>
      <c r="P46" s="5"/>
      <c r="Q46" s="5"/>
      <c r="R46" s="5"/>
      <c r="S46" s="5"/>
    </row>
    <row r="47" spans="1:20" ht="20.25">
      <c r="A47" s="4"/>
      <c r="B47" s="22"/>
      <c r="C47" s="4"/>
      <c r="D47" s="4"/>
      <c r="E47" s="4"/>
      <c r="F47" s="4"/>
      <c r="G47" s="4"/>
      <c r="H47" s="4"/>
      <c r="I47" s="27"/>
      <c r="J47" s="5"/>
      <c r="K47" s="5"/>
      <c r="L47" s="5"/>
      <c r="M47" s="5"/>
      <c r="N47" s="5"/>
      <c r="O47" s="5"/>
      <c r="P47" s="5"/>
      <c r="Q47" s="5"/>
      <c r="R47" s="5"/>
      <c r="S47" s="5"/>
    </row>
    <row r="48" spans="1:20" ht="20.25">
      <c r="A48" s="4"/>
      <c r="B48" s="22"/>
      <c r="C48" s="4"/>
      <c r="D48" s="4"/>
      <c r="E48" s="4"/>
      <c r="F48" s="4"/>
      <c r="G48" s="4"/>
      <c r="H48" s="4"/>
      <c r="I48" s="27"/>
      <c r="J48" s="5"/>
      <c r="K48" s="5"/>
      <c r="L48" s="5"/>
      <c r="M48" s="5"/>
      <c r="N48" s="5"/>
      <c r="O48" s="5"/>
      <c r="P48" s="5"/>
      <c r="Q48" s="5"/>
      <c r="R48" s="5"/>
      <c r="S48" s="5"/>
    </row>
    <row r="49" spans="1:19" ht="20.25">
      <c r="A49" s="4"/>
      <c r="B49" s="22"/>
      <c r="C49" s="4"/>
      <c r="D49" s="4"/>
      <c r="E49" s="4"/>
      <c r="F49" s="4"/>
      <c r="G49" s="4"/>
      <c r="H49" s="4"/>
      <c r="I49" s="27"/>
      <c r="J49" s="5"/>
      <c r="K49" s="5"/>
      <c r="L49" s="5"/>
      <c r="M49" s="5"/>
      <c r="N49" s="5"/>
      <c r="O49" s="5"/>
      <c r="P49" s="5"/>
      <c r="Q49" s="5"/>
      <c r="R49" s="5"/>
      <c r="S49" s="5"/>
    </row>
    <row r="50" spans="1:19" ht="20.25">
      <c r="A50" s="4"/>
      <c r="B50" s="22"/>
      <c r="C50" s="4"/>
      <c r="D50" s="4"/>
      <c r="E50" s="4"/>
      <c r="F50" s="4"/>
      <c r="G50" s="4"/>
      <c r="H50" s="4"/>
      <c r="I50" s="27"/>
      <c r="J50" s="5"/>
      <c r="K50" s="5"/>
      <c r="L50" s="5"/>
      <c r="M50" s="5"/>
      <c r="N50" s="5"/>
      <c r="O50" s="5"/>
      <c r="P50" s="5"/>
      <c r="Q50" s="5"/>
      <c r="R50" s="5"/>
      <c r="S50" s="5"/>
    </row>
    <row r="51" spans="1:19" ht="20.25">
      <c r="A51" s="4"/>
      <c r="B51" s="22"/>
      <c r="C51" s="4"/>
      <c r="D51" s="4"/>
      <c r="E51" s="4"/>
      <c r="F51" s="4"/>
      <c r="G51" s="4"/>
      <c r="H51" s="4"/>
      <c r="I51" s="27"/>
      <c r="J51" s="5"/>
      <c r="K51" s="5"/>
      <c r="L51" s="5"/>
      <c r="M51" s="5"/>
      <c r="N51" s="5"/>
      <c r="O51" s="5"/>
      <c r="P51" s="5"/>
      <c r="Q51" s="5"/>
      <c r="R51" s="5"/>
      <c r="S51" s="5"/>
    </row>
    <row r="52" spans="1:19" ht="20.25">
      <c r="A52" s="4"/>
      <c r="B52" s="22"/>
      <c r="C52" s="4"/>
      <c r="D52" s="4"/>
      <c r="E52" s="4"/>
      <c r="F52" s="4"/>
      <c r="G52" s="4"/>
      <c r="H52" s="4"/>
      <c r="I52" s="27"/>
      <c r="J52" s="5"/>
      <c r="K52" s="5"/>
      <c r="L52" s="5"/>
      <c r="M52" s="5"/>
      <c r="N52" s="5"/>
      <c r="O52" s="5"/>
      <c r="P52" s="5"/>
      <c r="Q52" s="5"/>
      <c r="R52" s="5"/>
      <c r="S52" s="5"/>
    </row>
    <row r="53" spans="1:19" ht="20.25">
      <c r="A53" s="4"/>
      <c r="B53" s="22"/>
      <c r="C53" s="4"/>
      <c r="D53" s="4"/>
      <c r="E53" s="4"/>
      <c r="F53" s="4"/>
      <c r="G53" s="4"/>
      <c r="H53" s="4"/>
      <c r="I53" s="27"/>
      <c r="J53" s="5"/>
      <c r="K53" s="5"/>
      <c r="L53" s="5"/>
      <c r="M53" s="5"/>
      <c r="N53" s="5"/>
      <c r="O53" s="5"/>
      <c r="P53" s="5"/>
      <c r="Q53" s="5"/>
      <c r="R53" s="5"/>
      <c r="S53" s="5"/>
    </row>
    <row r="54" spans="1:19">
      <c r="A54" s="6"/>
      <c r="B54" s="23"/>
      <c r="C54" s="6"/>
      <c r="D54" s="6"/>
      <c r="E54" s="6"/>
      <c r="F54" s="6"/>
      <c r="G54" s="6"/>
      <c r="H54" s="6"/>
      <c r="I54" s="28"/>
    </row>
    <row r="55" spans="1:19">
      <c r="A55" s="6"/>
      <c r="B55" s="23"/>
      <c r="C55" s="6"/>
      <c r="D55" s="6"/>
      <c r="E55" s="6"/>
      <c r="F55" s="6"/>
      <c r="G55" s="6"/>
      <c r="H55" s="6"/>
      <c r="I55" s="28"/>
    </row>
    <row r="56" spans="1:19">
      <c r="A56" s="6"/>
      <c r="B56" s="23"/>
      <c r="C56" s="6"/>
      <c r="D56" s="6"/>
      <c r="E56" s="6"/>
      <c r="F56" s="6"/>
      <c r="G56" s="6"/>
      <c r="H56" s="6"/>
      <c r="I56" s="28"/>
    </row>
    <row r="57" spans="1:19">
      <c r="A57" s="6"/>
      <c r="B57" s="23"/>
      <c r="C57" s="6"/>
      <c r="D57" s="6"/>
      <c r="E57" s="6"/>
      <c r="F57" s="6"/>
      <c r="G57" s="6"/>
      <c r="H57" s="6"/>
      <c r="I57" s="28"/>
    </row>
    <row r="58" spans="1:19">
      <c r="A58" s="6"/>
      <c r="B58" s="23"/>
      <c r="C58" s="6"/>
      <c r="D58" s="6"/>
      <c r="E58" s="6"/>
      <c r="F58" s="6"/>
      <c r="G58" s="6"/>
      <c r="H58" s="6"/>
      <c r="I58" s="28"/>
    </row>
    <row r="59" spans="1:19">
      <c r="A59" s="6"/>
      <c r="B59" s="23"/>
      <c r="C59" s="6"/>
      <c r="D59" s="6"/>
      <c r="E59" s="6"/>
      <c r="F59" s="6"/>
      <c r="G59" s="6"/>
      <c r="H59" s="6"/>
      <c r="I59" s="28"/>
    </row>
    <row r="60" spans="1:19">
      <c r="A60" s="6"/>
      <c r="B60" s="23"/>
      <c r="C60" s="6"/>
      <c r="D60" s="6"/>
      <c r="E60" s="6"/>
      <c r="F60" s="6"/>
      <c r="G60" s="6"/>
      <c r="H60" s="6"/>
      <c r="I60" s="28"/>
    </row>
  </sheetData>
  <mergeCells count="15">
    <mergeCell ref="N1:T1"/>
    <mergeCell ref="B5:H5"/>
    <mergeCell ref="J5:O5"/>
    <mergeCell ref="A2:S2"/>
    <mergeCell ref="A3:S3"/>
    <mergeCell ref="A5:A6"/>
    <mergeCell ref="I5:I6"/>
    <mergeCell ref="P5:T5"/>
    <mergeCell ref="A8:T8"/>
    <mergeCell ref="A24:T24"/>
    <mergeCell ref="A45:S45"/>
    <mergeCell ref="A43:I43"/>
    <mergeCell ref="A29:T29"/>
    <mergeCell ref="A34:T34"/>
    <mergeCell ref="A9:T9"/>
  </mergeCells>
  <phoneticPr fontId="14" type="noConversion"/>
  <printOptions horizontalCentered="1"/>
  <pageMargins left="0.39370078740157483" right="0.39370078740157483" top="0.39370078740157483" bottom="0.39370078740157483" header="0" footer="0"/>
  <pageSetup paperSize="9" scale="28" fitToWidth="0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4</vt:i4>
      </vt:variant>
    </vt:vector>
  </HeadingPairs>
  <TitlesOfParts>
    <vt:vector size="7" baseType="lpstr">
      <vt:lpstr>Прогноз 2023</vt:lpstr>
      <vt:lpstr>Прил 3 (расчет ИФО) (2)</vt:lpstr>
      <vt:lpstr>Лист1</vt:lpstr>
      <vt:lpstr>'Прил 3 (расчет ИФО) (2)'!Заголовки_для_печати</vt:lpstr>
      <vt:lpstr>'Прогноз 2023'!Заголовки_для_печати</vt:lpstr>
      <vt:lpstr>'Прил 3 (расчет ИФО) (2)'!Область_печати</vt:lpstr>
      <vt:lpstr>'Прогноз 2023'!Область_печати</vt:lpstr>
    </vt:vector>
  </TitlesOfParts>
  <Company>AoIR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Администратор</cp:lastModifiedBy>
  <cp:lastPrinted>2022-09-27T01:13:28Z</cp:lastPrinted>
  <dcterms:created xsi:type="dcterms:W3CDTF">2006-03-06T08:26:24Z</dcterms:created>
  <dcterms:modified xsi:type="dcterms:W3CDTF">2022-10-06T01:07:00Z</dcterms:modified>
</cp:coreProperties>
</file>